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3920" windowHeight="9210" activeTab="0"/>
  </bookViews>
  <sheets>
    <sheet name="Меню" sheetId="1" r:id="rId1"/>
  </sheets>
  <definedNames>
    <definedName name="_xlnm._FilterDatabase" localSheetId="0" hidden="1">'Меню'!$A$3:$A$401</definedName>
  </definedNames>
  <calcPr fullCalcOnLoad="1"/>
</workbook>
</file>

<file path=xl/sharedStrings.xml><?xml version="1.0" encoding="utf-8"?>
<sst xmlns="http://schemas.openxmlformats.org/spreadsheetml/2006/main" count="761" uniqueCount="275">
  <si>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</si>
  <si>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</si>
  <si>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</si>
  <si>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</si>
  <si>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</si>
  <si>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</si>
  <si>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</si>
  <si>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</si>
  <si>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</si>
  <si>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</si>
  <si>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</si>
  <si>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</si>
  <si>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</si>
  <si>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</si>
  <si>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</si>
  <si>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</si>
  <si>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</si>
  <si>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</si>
  <si>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</si>
  <si>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или Хлеб пшеничный витаминизированный</t>
  </si>
  <si>
    <t>Хлеб пшеничный</t>
  </si>
  <si>
    <t>200/5</t>
  </si>
  <si>
    <t>ИЛИ</t>
  </si>
  <si>
    <t>30/10</t>
  </si>
  <si>
    <t xml:space="preserve">1 день </t>
  </si>
  <si>
    <t>Йогурт молочный полужирный в индивидуальной упаковке</t>
  </si>
  <si>
    <t>180/20</t>
  </si>
  <si>
    <t>11 день</t>
  </si>
  <si>
    <t>12 день</t>
  </si>
  <si>
    <t>13 день</t>
  </si>
  <si>
    <t>14 день</t>
  </si>
  <si>
    <t>15 день</t>
  </si>
  <si>
    <t>20/15</t>
  </si>
  <si>
    <t xml:space="preserve">2 день </t>
  </si>
  <si>
    <t>или хлеб ржаной витаминизированный</t>
  </si>
  <si>
    <t>Возрастная категория: с 7 до 11 лет</t>
  </si>
  <si>
    <t>№ рецептуры</t>
  </si>
  <si>
    <t>№516-2004</t>
  </si>
  <si>
    <t>№686-2004</t>
  </si>
  <si>
    <t xml:space="preserve">Фрукты в ассортименте </t>
  </si>
  <si>
    <t>№458-2006, Москва</t>
  </si>
  <si>
    <t xml:space="preserve">Бутерброд с сыром </t>
  </si>
  <si>
    <t>№3-2004</t>
  </si>
  <si>
    <t xml:space="preserve">Пюре картофельное </t>
  </si>
  <si>
    <t xml:space="preserve"> №520-2004</t>
  </si>
  <si>
    <t xml:space="preserve">Бутерброд с маслом </t>
  </si>
  <si>
    <t>№1-2004</t>
  </si>
  <si>
    <t xml:space="preserve">Запеканка "Царская" из творога с молоком сгущенным </t>
  </si>
  <si>
    <t>№70-2006, Москва</t>
  </si>
  <si>
    <t xml:space="preserve">Пюре картофельное  </t>
  </si>
  <si>
    <t>№520-2004</t>
  </si>
  <si>
    <t xml:space="preserve"> №458-2006, Москва</t>
  </si>
  <si>
    <t>№2-2004</t>
  </si>
  <si>
    <t>Обед</t>
  </si>
  <si>
    <t>250/10/5</t>
  </si>
  <si>
    <t>ИТОГО:</t>
  </si>
  <si>
    <t>250/10</t>
  </si>
  <si>
    <t>Рис припущенный</t>
  </si>
  <si>
    <t xml:space="preserve"> №512-2004</t>
  </si>
  <si>
    <t xml:space="preserve">Компот из ягод </t>
  </si>
  <si>
    <t>№511-2013, Пермь</t>
  </si>
  <si>
    <t>№110-2004</t>
  </si>
  <si>
    <t>№224-2004</t>
  </si>
  <si>
    <t>№510-2004</t>
  </si>
  <si>
    <t>№106-2013, Пермь</t>
  </si>
  <si>
    <t>№34-2004, Пермь</t>
  </si>
  <si>
    <t xml:space="preserve">Компот из свежих плодов </t>
  </si>
  <si>
    <t>№585-1996</t>
  </si>
  <si>
    <t>№139-2004</t>
  </si>
  <si>
    <t xml:space="preserve">Салат из свежих помидоров </t>
  </si>
  <si>
    <t>№22-2013, Пермь</t>
  </si>
  <si>
    <t xml:space="preserve">Компот из сухофруктов </t>
  </si>
  <si>
    <t>№639-2004</t>
  </si>
  <si>
    <t>№111-2004</t>
  </si>
  <si>
    <t xml:space="preserve">Запеканка картофельная с мясом отварным, с маслом </t>
  </si>
  <si>
    <t xml:space="preserve"> №157-2004, Пермь</t>
  </si>
  <si>
    <t xml:space="preserve">Чай с сахаром </t>
  </si>
  <si>
    <t>№685-2004</t>
  </si>
  <si>
    <t>Меню приготавливаемых блюд 
завтрак, обед</t>
  </si>
  <si>
    <t>при двухразовом питании (завтрак, обед)</t>
  </si>
  <si>
    <t>№311-2004</t>
  </si>
  <si>
    <t xml:space="preserve">Сок  в ассортименте </t>
  </si>
  <si>
    <t>№518-2013, Пермь</t>
  </si>
  <si>
    <t>Капуста тушённая</t>
  </si>
  <si>
    <t xml:space="preserve">Печень, тушеная в соусе </t>
  </si>
  <si>
    <t>№401-2013, Пермь</t>
  </si>
  <si>
    <t xml:space="preserve">Суфле "Чизкейк" (творожное с печеньем) с молоком сгущенным </t>
  </si>
  <si>
    <t>№19/5-2011, Екатеринбург</t>
  </si>
  <si>
    <t>№431-2004</t>
  </si>
  <si>
    <t>№498-2004</t>
  </si>
  <si>
    <t>90/5</t>
  </si>
  <si>
    <t>Яйца вареные</t>
  </si>
  <si>
    <t>№300-2013, Пермь</t>
  </si>
  <si>
    <t>№505-2013, Пермь</t>
  </si>
  <si>
    <t xml:space="preserve">Кисель из свежих ягод </t>
  </si>
  <si>
    <t xml:space="preserve">Кофейный напиток  </t>
  </si>
  <si>
    <t>№690-2004</t>
  </si>
  <si>
    <t>ИТОГО ПОТРЕБЛЕНИЕ ПИЩЕВЫХ ВЕЩЕСТВ ЗА НЕДЕЛЮ (завтрак и обед):</t>
  </si>
  <si>
    <t>НОРМА ПИЩЕВЫХ ВЕЩЕСТВ И ЭНЕРГИИ ЗА НЕДЕЛЮ (50-60%):</t>
  </si>
  <si>
    <t>39-46</t>
  </si>
  <si>
    <t>40-47</t>
  </si>
  <si>
    <t>168-201</t>
  </si>
  <si>
    <t>1175-1410</t>
  </si>
  <si>
    <t xml:space="preserve">Макаронные изделия отварные </t>
  </si>
  <si>
    <t>Рагу из овощей</t>
  </si>
  <si>
    <t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населения".</t>
  </si>
  <si>
    <t xml:space="preserve"> №365-2004</t>
  </si>
  <si>
    <t>Суфле творожное с молоком сгущенным</t>
  </si>
  <si>
    <t>№10/5-2011, Екатеринбург</t>
  </si>
  <si>
    <t>Чай со смородиной и сахаром</t>
  </si>
  <si>
    <t>№284-1996</t>
  </si>
  <si>
    <t xml:space="preserve"> №451-2004</t>
  </si>
  <si>
    <t xml:space="preserve"> №534-2004 </t>
  </si>
  <si>
    <t>50/100</t>
  </si>
  <si>
    <t>Сложный гарнир (капуста тушеная, картофельное пюре)</t>
  </si>
  <si>
    <t>Чай с сахаром</t>
  </si>
  <si>
    <t xml:space="preserve"> №685-2004</t>
  </si>
  <si>
    <t>250/15/5</t>
  </si>
  <si>
    <t>Булгур припущенный</t>
  </si>
  <si>
    <t>№54-22г-2020, Новосибирск</t>
  </si>
  <si>
    <t xml:space="preserve">Суп гороховый с гренками, с мясом  </t>
  </si>
  <si>
    <t>250/20/10</t>
  </si>
  <si>
    <t xml:space="preserve">Компот из урюка </t>
  </si>
  <si>
    <t>№638-2004</t>
  </si>
  <si>
    <t>№267-2013, Пермь</t>
  </si>
  <si>
    <t>№129-1996</t>
  </si>
  <si>
    <t>200/7</t>
  </si>
  <si>
    <t xml:space="preserve">Чай с лимоном </t>
  </si>
  <si>
    <t>Борщ "Сибирский" с фрикадельками со сметаной</t>
  </si>
  <si>
    <t>№15/1-2011г., Екатеринбург</t>
  </si>
  <si>
    <t>60</t>
  </si>
  <si>
    <t xml:space="preserve">Печень говяжья по - строгановски  </t>
  </si>
  <si>
    <t xml:space="preserve">Компот из кураги </t>
  </si>
  <si>
    <t>№621-2013, Пермь</t>
  </si>
  <si>
    <t xml:space="preserve">Рагу овощное </t>
  </si>
  <si>
    <t>№541-2004</t>
  </si>
  <si>
    <t xml:space="preserve">Плов из птицы </t>
  </si>
  <si>
    <t>№406-2013, Пермь</t>
  </si>
  <si>
    <t>№443-2004</t>
  </si>
  <si>
    <t>Каша "Дружба" с маслом</t>
  </si>
  <si>
    <t>№513-2013, Пермь</t>
  </si>
  <si>
    <t>Каша гречневая вязкая</t>
  </si>
  <si>
    <t>Кондитерское изделие промышленного производства в ассортименте</t>
  </si>
  <si>
    <t xml:space="preserve"> №403-2013, Пермь</t>
  </si>
  <si>
    <t>Сердце в соусе</t>
  </si>
  <si>
    <t>1 НЕДЕЛЯ</t>
  </si>
  <si>
    <t>2 НЕДЕЛЯ</t>
  </si>
  <si>
    <t>3 НЕДЕЛЯ</t>
  </si>
  <si>
    <t xml:space="preserve">№16/4-2011, Екатеринбург </t>
  </si>
  <si>
    <t>Бутерброд горячий с сыром</t>
  </si>
  <si>
    <t>№10-2004</t>
  </si>
  <si>
    <t>35</t>
  </si>
  <si>
    <t xml:space="preserve">Борщ с капустой и картофелем с мясом со сметаной </t>
  </si>
  <si>
    <t>№390-2013, Пермь</t>
  </si>
  <si>
    <t>"Ежики" из мяса (свинина и говядина) с рисом, с соусом</t>
  </si>
  <si>
    <t xml:space="preserve">Напиток  из шиповника  </t>
  </si>
  <si>
    <t>№705-2004</t>
  </si>
  <si>
    <t>Пюре картофельное с подгарнировкой</t>
  </si>
  <si>
    <t>Колобки мясо-картофельные с соусом</t>
  </si>
  <si>
    <t>№316-2006, Москва</t>
  </si>
  <si>
    <t>90/30</t>
  </si>
  <si>
    <t>Овощи свежие (огурцы) на подгарнировку</t>
  </si>
  <si>
    <t>20/20</t>
  </si>
  <si>
    <t>Овощи натуральные на подгарнировку (помидоры)</t>
  </si>
  <si>
    <t>20/5</t>
  </si>
  <si>
    <t>Запеканка из творога с молоком сгущенным</t>
  </si>
  <si>
    <t>№313-2013, Пермь</t>
  </si>
  <si>
    <t>Плов из мяса</t>
  </si>
  <si>
    <t>100/5</t>
  </si>
  <si>
    <t xml:space="preserve"> №467-2004</t>
  </si>
  <si>
    <t>Биточки по-белорусски</t>
  </si>
  <si>
    <t xml:space="preserve">Свекольник с мясом со сметаной </t>
  </si>
  <si>
    <t>№131-2004</t>
  </si>
  <si>
    <t>или на случай отсутствия возможности использования курицы в учреждении</t>
  </si>
  <si>
    <t xml:space="preserve">Рассольник "Домашний" с мясом со сметаной </t>
  </si>
  <si>
    <t>№250-2013, Пермь</t>
  </si>
  <si>
    <t xml:space="preserve">№260-2013, Пермь </t>
  </si>
  <si>
    <t>№457-2004</t>
  </si>
  <si>
    <t>Зразы рубленые из мяса, запеченные</t>
  </si>
  <si>
    <t>№54-6гн-2020, 2021, Новосибирск</t>
  </si>
  <si>
    <t>Каша пшенная молочная с маслом</t>
  </si>
  <si>
    <t>№16/2-2011, Екатеринбург</t>
  </si>
  <si>
    <t>Суп с картофелем и крупой, с  мясом</t>
  </si>
  <si>
    <t xml:space="preserve">Рассольник домашний с птицей, со сметаной </t>
  </si>
  <si>
    <t xml:space="preserve">Какао с молоком </t>
  </si>
  <si>
    <t>№642-1996</t>
  </si>
  <si>
    <t>Салат из свежих помидоров с кукурузой консервированной</t>
  </si>
  <si>
    <t>№23-2013, Пермь</t>
  </si>
  <si>
    <t>Компот из ягод и яблок</t>
  </si>
  <si>
    <t>Каша молочная Попурри (крупа рисовая, гречневая, пшено) с маслом</t>
  </si>
  <si>
    <t>Каша манная вязкая с маслом</t>
  </si>
  <si>
    <t>Котлета особая (из свинины мясной и филе индейки)</t>
  </si>
  <si>
    <t>№452-2004</t>
  </si>
  <si>
    <t>Меню содержит обязательные вложения - титульный лист, аннотацию, ведомость контроля за рационом питания, 
таблицу распределения энергетической ценности (калорийности) на отдельные приемы пищи,
 таблицу суммарных объемов блюд по приемам пищи (в граммах - не менее)</t>
  </si>
  <si>
    <t>Каша рисовая жидкая с маслом</t>
  </si>
  <si>
    <t>Каша из овсяных хлопьев "Геркулес" жидкая с маслом</t>
  </si>
  <si>
    <t>№35-2006, Москва</t>
  </si>
  <si>
    <t>Рагу из овощей с кабачками</t>
  </si>
  <si>
    <t>№54-24г-2020, 2021 Новосибирск</t>
  </si>
  <si>
    <t>Бутерброд с маслом сыром</t>
  </si>
  <si>
    <t xml:space="preserve"> №1,3-2004</t>
  </si>
  <si>
    <t>Бутерброд горячий с сыром и помидорами</t>
  </si>
  <si>
    <t xml:space="preserve"> №10-2004</t>
  </si>
  <si>
    <t>Омлет натуральный с маслом</t>
  </si>
  <si>
    <t>85</t>
  </si>
  <si>
    <t xml:space="preserve">Винегрет овощной </t>
  </si>
  <si>
    <t>№71-2004</t>
  </si>
  <si>
    <t>250/20</t>
  </si>
  <si>
    <t xml:space="preserve">ИЛИ Суп-лапша с помидорами по - казачьи, с мясом </t>
  </si>
  <si>
    <t>Азу</t>
  </si>
  <si>
    <t>№364-2013, Пермь</t>
  </si>
  <si>
    <t>№54-6з-2020, Новосибирск</t>
  </si>
  <si>
    <t xml:space="preserve">Свекольник с птицей, со сметаной </t>
  </si>
  <si>
    <t xml:space="preserve">Фрикасе из птицы </t>
  </si>
  <si>
    <t>№493-2004</t>
  </si>
  <si>
    <t>Бефстроганов</t>
  </si>
  <si>
    <t>№423-2004</t>
  </si>
  <si>
    <t xml:space="preserve">Какао с молоком сгущенным </t>
  </si>
  <si>
    <t>№498-2013, Пермь</t>
  </si>
  <si>
    <t>Суп рыбный  с крупой</t>
  </si>
  <si>
    <t>250/50</t>
  </si>
  <si>
    <t>№152-2013, Пермь</t>
  </si>
  <si>
    <t>Салат из свежих помидоров и огурцов</t>
  </si>
  <si>
    <t>№20-2004</t>
  </si>
  <si>
    <t>Шницель из мяса (свинина мясная и говядина)</t>
  </si>
  <si>
    <t xml:space="preserve">Салат из свежих огурцов с зеленым горошком </t>
  </si>
  <si>
    <t>№18-2013, Пермь</t>
  </si>
  <si>
    <t>Щи из свежей капусты с картофелем с мясом со сметаной</t>
  </si>
  <si>
    <t>№142-2013, Пермь</t>
  </si>
  <si>
    <t>Щи из свежей капусты с картофелем с птицей со сметаной</t>
  </si>
  <si>
    <t>№54-22г-2020-2021 Новосибирск</t>
  </si>
  <si>
    <t>Суп-лапша с помидорами по - казачьи, с птицей</t>
  </si>
  <si>
    <t>Салат витаминный</t>
  </si>
  <si>
    <t>№2-2013, Пермь</t>
  </si>
  <si>
    <t>Суп из овощей с фасолью с мясом</t>
  </si>
  <si>
    <t>№144-2004</t>
  </si>
  <si>
    <t>Котлеты рыбные любительские с маслом</t>
  </si>
  <si>
    <t>№346-2013, Пермь</t>
  </si>
  <si>
    <t>Котлета из мяса (свинина мясная и говядина)</t>
  </si>
  <si>
    <t>120/5</t>
  </si>
  <si>
    <t xml:space="preserve">Рассольник Ленинградский с мясом и сметаной </t>
  </si>
  <si>
    <t>Салат из белокочанной капусты с помидорами и огурцами</t>
  </si>
  <si>
    <t>Биточки рубленные из птицы запеченные с маслом</t>
  </si>
  <si>
    <t xml:space="preserve">Бутерброд с джемом  </t>
  </si>
  <si>
    <t>ОСНОВНОЕ 15-ти ДНЕВНОЕ МЕНЮ №2363 от 07.07.2022 г.</t>
  </si>
  <si>
    <t xml:space="preserve">Шоколадный напиток </t>
  </si>
  <si>
    <t xml:space="preserve">Горбуша в морковной корочке с маслом </t>
  </si>
  <si>
    <t>№3/7-2011, Екатеринбург</t>
  </si>
  <si>
    <t xml:space="preserve">Салат помидорами, огурцами и луком </t>
  </si>
  <si>
    <t>Биточки из мяса (свинина мясная и говядина)</t>
  </si>
  <si>
    <t>Каша перловая рассыпчатая  с морковью</t>
  </si>
  <si>
    <t>№242-2013, Пермь</t>
  </si>
  <si>
    <t>Котлета из мяса по домашнему (свинина мясная и говядина)</t>
  </si>
  <si>
    <t xml:space="preserve"> №416-1996</t>
  </si>
  <si>
    <t>Мясо тушеное</t>
  </si>
  <si>
    <t>№363-2013, Пермь</t>
  </si>
  <si>
    <t xml:space="preserve">Котлеты по-хлыновски </t>
  </si>
  <si>
    <t>№454-2004</t>
  </si>
  <si>
    <t>Тефтели из мяса с соусом (свинина мясная и говядина)</t>
  </si>
  <si>
    <t>90/50</t>
  </si>
  <si>
    <t xml:space="preserve">№461-2004 </t>
  </si>
  <si>
    <t>Вершинки рыбные с маслом</t>
  </si>
  <si>
    <t xml:space="preserve"> №9/7-2011, Екатеринбург</t>
  </si>
  <si>
    <t>Котлета по-Волжски</t>
  </si>
  <si>
    <t>№46-2006, Екатеринбург</t>
  </si>
  <si>
    <t>Салат из свеклы с яблоками и зеленым горошком</t>
  </si>
  <si>
    <t>№60-2013, Пермь</t>
  </si>
  <si>
    <t>Огурец свежий в нарезке</t>
  </si>
  <si>
    <t>Рулет  из мяса с  яйцом</t>
  </si>
  <si>
    <t>№460-2004</t>
  </si>
  <si>
    <t>№149-1996</t>
  </si>
  <si>
    <t xml:space="preserve">Борщ с капустой и картофелем с птицей со сметаной </t>
  </si>
  <si>
    <t>Котлеты из мяса (свинина мясная и говядина) с маслом</t>
  </si>
  <si>
    <t xml:space="preserve">Борщ с капустой и картофелем с мясом, со сметаной </t>
  </si>
  <si>
    <t xml:space="preserve">Суп-лапша с помидорами по - казачьи, с мясом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</si>
</sst>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  <numFmt numFmtId="184" formatCode="_(* #,##0.0_);_(* \(#,##0.0\);_(* &quot;-&quot;??_);_(@_)"/>
    <numFmt numFmtId="185" formatCode="0.000000"/>
    <numFmt numFmtId="186" formatCode="0.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7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sz val="12"/>
      <name val="Arial Black"/>
      <family val="2"/>
    </font>
    <font>
      <b/>
      <sz val="8"/>
      <name val="Arial Cyr"/>
      <family val="0"/>
    </font>
    <font>
      <sz val="11"/>
      <name val="Arial Black"/>
      <family val="2"/>
    </font>
    <font>
      <b/>
      <sz val="7"/>
      <name val="Arial Cyr"/>
      <family val="0"/>
    </font>
    <font>
      <b/>
      <i/>
      <sz val="7"/>
      <name val="Arial"/>
      <family val="2"/>
    </font>
    <font>
      <b/>
      <i/>
      <sz val="7"/>
      <name val="Arial Cyr"/>
      <family val="0"/>
    </font>
    <font>
      <b/>
      <sz val="6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172" fontId="30" fillId="18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49" fontId="30" fillId="18" borderId="10" xfId="0" applyNumberFormat="1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72" fontId="36" fillId="0" borderId="10" xfId="0" applyNumberFormat="1" applyFont="1" applyFill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top"/>
    </xf>
    <xf numFmtId="172" fontId="14" fillId="18" borderId="10" xfId="0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30" fillId="18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2" fontId="23" fillId="18" borderId="10" xfId="53" applyNumberFormat="1" applyFont="1" applyFill="1" applyBorder="1" applyAlignment="1">
      <alignment horizontal="center" vertical="center"/>
      <protection/>
    </xf>
    <xf numFmtId="0" fontId="23" fillId="18" borderId="10" xfId="53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172" fontId="14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7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/>
    </xf>
    <xf numFmtId="2" fontId="25" fillId="18" borderId="10" xfId="0" applyNumberFormat="1" applyFont="1" applyFill="1" applyBorder="1" applyAlignment="1">
      <alignment horizontal="center" vertical="center" wrapText="1"/>
    </xf>
    <xf numFmtId="172" fontId="25" fillId="18" borderId="10" xfId="0" applyNumberFormat="1" applyFont="1" applyFill="1" applyBorder="1" applyAlignment="1">
      <alignment horizontal="center" vertical="center" wrapText="1"/>
    </xf>
    <xf numFmtId="172" fontId="42" fillId="18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3" fillId="18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1" fontId="41" fillId="18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2" fontId="25" fillId="18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2" fontId="23" fillId="1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 wrapText="1"/>
    </xf>
    <xf numFmtId="0" fontId="14" fillId="0" borderId="0" xfId="53" applyFont="1" applyFill="1" applyBorder="1" applyAlignment="1">
      <alignment horizontal="center" vertical="center"/>
      <protection/>
    </xf>
    <xf numFmtId="172" fontId="14" fillId="18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 wrapText="1"/>
    </xf>
    <xf numFmtId="1" fontId="36" fillId="18" borderId="10" xfId="0" applyNumberFormat="1" applyFont="1" applyFill="1" applyBorder="1" applyAlignment="1">
      <alignment horizontal="center" vertical="center"/>
    </xf>
    <xf numFmtId="2" fontId="25" fillId="18" borderId="0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right" vertical="center" wrapText="1"/>
    </xf>
    <xf numFmtId="0" fontId="14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14" fillId="18" borderId="0" xfId="0" applyFont="1" applyFill="1" applyBorder="1" applyAlignment="1">
      <alignment horizontal="right" vertical="center"/>
    </xf>
    <xf numFmtId="172" fontId="23" fillId="18" borderId="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2" fontId="0" fillId="18" borderId="0" xfId="0" applyNumberFormat="1" applyFont="1" applyFill="1" applyBorder="1" applyAlignment="1">
      <alignment vertical="center"/>
    </xf>
    <xf numFmtId="1" fontId="0" fillId="18" borderId="0" xfId="0" applyNumberFormat="1" applyFont="1" applyFill="1" applyBorder="1" applyAlignment="1">
      <alignment vertical="center"/>
    </xf>
    <xf numFmtId="0" fontId="41" fillId="18" borderId="0" xfId="0" applyFont="1" applyFill="1" applyBorder="1" applyAlignment="1">
      <alignment horizontal="center" vertical="center" wrapText="1"/>
    </xf>
    <xf numFmtId="0" fontId="35" fillId="18" borderId="0" xfId="0" applyFont="1" applyFill="1" applyBorder="1" applyAlignment="1">
      <alignment horizontal="center" vertical="center" wrapText="1"/>
    </xf>
    <xf numFmtId="172" fontId="25" fillId="18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2" fontId="41" fillId="1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" fontId="23" fillId="18" borderId="0" xfId="0" applyNumberFormat="1" applyFont="1" applyFill="1" applyBorder="1" applyAlignment="1">
      <alignment horizontal="center" vertical="center"/>
    </xf>
    <xf numFmtId="172" fontId="14" fillId="18" borderId="0" xfId="0" applyNumberFormat="1" applyFont="1" applyFill="1" applyBorder="1" applyAlignment="1">
      <alignment horizontal="center" vertical="center"/>
    </xf>
    <xf numFmtId="172" fontId="26" fillId="18" borderId="0" xfId="0" applyNumberFormat="1" applyFont="1" applyFill="1" applyBorder="1" applyAlignment="1">
      <alignment horizontal="center" vertical="center" wrapText="1"/>
    </xf>
    <xf numFmtId="1" fontId="14" fillId="18" borderId="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1" fontId="30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37" fillId="18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49" fontId="36" fillId="18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36" fillId="18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 wrapText="1"/>
    </xf>
    <xf numFmtId="0" fontId="23" fillId="18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18" borderId="10" xfId="53" applyFont="1" applyFill="1" applyBorder="1" applyAlignment="1">
      <alignment horizontal="left" vertical="center" wrapText="1"/>
      <protection/>
    </xf>
    <xf numFmtId="0" fontId="31" fillId="18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2" fillId="18" borderId="10" xfId="0" applyFont="1" applyFill="1" applyBorder="1" applyAlignment="1">
      <alignment horizontal="left" vertical="center" wrapText="1"/>
    </xf>
    <xf numFmtId="0" fontId="34" fillId="18" borderId="10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18" borderId="10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" fontId="42" fillId="18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left" vertical="center"/>
    </xf>
    <xf numFmtId="0" fontId="23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18" borderId="12" xfId="0" applyFont="1" applyFill="1" applyBorder="1" applyAlignment="1">
      <alignment horizontal="lef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23" fillId="18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3" fillId="18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172" fontId="25" fillId="18" borderId="16" xfId="0" applyNumberFormat="1" applyFont="1" applyFill="1" applyBorder="1" applyAlignment="1">
      <alignment horizontal="center" vertical="center" wrapText="1"/>
    </xf>
    <xf numFmtId="0" fontId="31" fillId="18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/>
    </xf>
    <xf numFmtId="172" fontId="25" fillId="18" borderId="2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172" fontId="25" fillId="18" borderId="22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1" fontId="32" fillId="0" borderId="24" xfId="0" applyNumberFormat="1" applyFont="1" applyFill="1" applyBorder="1" applyAlignment="1">
      <alignment horizontal="center" vertical="center"/>
    </xf>
    <xf numFmtId="172" fontId="25" fillId="18" borderId="25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8"/>
  <sheetViews>
    <sheetView tabSelected="1" view="pageBreakPreview" zoomScaleSheetLayoutView="100" zoomScalePageLayoutView="0" workbookViewId="0" topLeftCell="A1">
      <selection activeCell="E404" sqref="E404"/>
    </sheetView>
  </sheetViews>
  <sheetFormatPr defaultColWidth="9.00390625" defaultRowHeight="36.75" customHeight="1"/>
  <cols>
    <col min="1" max="1" width="54.375" style="49" customWidth="1"/>
    <col min="2" max="2" width="11.375" style="28" customWidth="1"/>
    <col min="3" max="3" width="11.375" style="29" customWidth="1"/>
    <col min="4" max="4" width="11.75390625" style="18" customWidth="1"/>
    <col min="5" max="5" width="11.75390625" style="19" customWidth="1"/>
    <col min="6" max="7" width="11.75390625" style="30" customWidth="1"/>
    <col min="8" max="8" width="11.75390625" style="159" customWidth="1"/>
    <col min="9" max="9" width="9.75390625" style="98" customWidth="1"/>
    <col min="10" max="10" width="7.125" style="45" customWidth="1"/>
    <col min="11" max="11" width="10.25390625" style="45" customWidth="1"/>
    <col min="12" max="13" width="9.125" style="45" customWidth="1"/>
    <col min="14" max="18" width="9.125" style="36" customWidth="1"/>
    <col min="19" max="16384" width="9.125" style="36" customWidth="1"/>
  </cols>
  <sheetData>
    <row r="1" spans="1:9" ht="51" customHeight="1">
      <c r="A1" s="192" t="s">
        <v>78</v>
      </c>
      <c r="B1" s="192"/>
      <c r="C1" s="192"/>
      <c r="D1" s="192"/>
      <c r="E1" s="192"/>
      <c r="F1" s="192"/>
      <c r="G1" s="192"/>
      <c r="H1" s="192"/>
      <c r="I1" s="192"/>
    </row>
    <row r="2" spans="1:9" ht="34.5" customHeight="1">
      <c r="A2" s="193" t="s">
        <v>35</v>
      </c>
      <c r="B2" s="193"/>
      <c r="C2" s="193"/>
      <c r="D2" s="193"/>
      <c r="E2" s="193"/>
      <c r="F2" s="193"/>
      <c r="G2" s="193"/>
      <c r="H2" s="194"/>
      <c r="I2" s="193"/>
    </row>
    <row r="3" spans="1:9" ht="34.5" customHeight="1">
      <c r="A3" s="194" t="s">
        <v>244</v>
      </c>
      <c r="B3" s="194"/>
      <c r="C3" s="194"/>
      <c r="D3" s="194"/>
      <c r="E3" s="194"/>
      <c r="F3" s="194"/>
      <c r="G3" s="194"/>
      <c r="H3" s="194"/>
      <c r="I3" s="194"/>
    </row>
    <row r="4" spans="1:9" ht="60" customHeight="1">
      <c r="A4" s="195" t="s">
        <v>193</v>
      </c>
      <c r="B4" s="195"/>
      <c r="C4" s="195"/>
      <c r="D4" s="195"/>
      <c r="E4" s="195"/>
      <c r="F4" s="195"/>
      <c r="G4" s="195"/>
      <c r="H4" s="195"/>
      <c r="I4" s="195"/>
    </row>
    <row r="5" spans="1:10" ht="30" customHeight="1">
      <c r="A5" s="216" t="s">
        <v>145</v>
      </c>
      <c r="B5" s="216"/>
      <c r="C5" s="216"/>
      <c r="D5" s="216"/>
      <c r="E5" s="216"/>
      <c r="F5" s="216"/>
      <c r="G5" s="216"/>
      <c r="H5" s="216"/>
      <c r="I5" s="216"/>
      <c r="J5" s="60"/>
    </row>
    <row r="6" spans="1:10" ht="30" customHeight="1">
      <c r="A6" s="196" t="s">
        <v>24</v>
      </c>
      <c r="B6" s="196"/>
      <c r="C6" s="196"/>
      <c r="D6" s="196"/>
      <c r="E6" s="196"/>
      <c r="F6" s="196"/>
      <c r="G6" s="196"/>
      <c r="H6" s="188"/>
      <c r="I6" s="196"/>
      <c r="J6" s="82"/>
    </row>
    <row r="7" spans="1:10" ht="30" customHeight="1">
      <c r="A7" s="178" t="s">
        <v>0</v>
      </c>
      <c r="B7" s="181" t="s">
        <v>1</v>
      </c>
      <c r="C7" s="181" t="s">
        <v>2</v>
      </c>
      <c r="D7" s="181" t="s">
        <v>3</v>
      </c>
      <c r="E7" s="181"/>
      <c r="F7" s="181"/>
      <c r="G7" s="181"/>
      <c r="H7" s="181"/>
      <c r="I7" s="184" t="s">
        <v>36</v>
      </c>
      <c r="J7" s="82"/>
    </row>
    <row r="8" spans="1:10" ht="30" customHeight="1">
      <c r="A8" s="178"/>
      <c r="B8" s="181"/>
      <c r="C8" s="181"/>
      <c r="D8" s="5" t="s">
        <v>4</v>
      </c>
      <c r="E8" s="24" t="s">
        <v>5</v>
      </c>
      <c r="F8" s="24" t="s">
        <v>6</v>
      </c>
      <c r="G8" s="24" t="s">
        <v>7</v>
      </c>
      <c r="H8" s="156" t="s">
        <v>8</v>
      </c>
      <c r="I8" s="184"/>
      <c r="J8" s="7"/>
    </row>
    <row r="9" spans="1:11" ht="30" customHeight="1">
      <c r="A9" s="177" t="s">
        <v>9</v>
      </c>
      <c r="B9" s="177"/>
      <c r="C9" s="177"/>
      <c r="D9" s="161">
        <f>40+205+D14+D15+D16</f>
        <v>635</v>
      </c>
      <c r="E9" s="31">
        <f>E10+E11+E14+E16+E17+E15</f>
        <v>14.799999999999999</v>
      </c>
      <c r="F9" s="31">
        <f>F10+F11+F14+F16+F17+F15</f>
        <v>11.55</v>
      </c>
      <c r="G9" s="31">
        <f>G10+G11+G14+G16+G17+G15</f>
        <v>93.85000000000001</v>
      </c>
      <c r="H9" s="112">
        <f>H10+H11+H14+H16+H17+H15</f>
        <v>538.5500000000001</v>
      </c>
      <c r="I9" s="87"/>
      <c r="J9" s="7"/>
      <c r="K9" s="61"/>
    </row>
    <row r="10" spans="1:11" ht="30" customHeight="1">
      <c r="A10" s="170" t="s">
        <v>243</v>
      </c>
      <c r="B10" s="170"/>
      <c r="C10" s="170"/>
      <c r="D10" s="56" t="s">
        <v>162</v>
      </c>
      <c r="E10" s="2">
        <v>1.8</v>
      </c>
      <c r="F10" s="2">
        <v>0.2</v>
      </c>
      <c r="G10" s="2">
        <v>22.1</v>
      </c>
      <c r="H10" s="3">
        <f>E10*4+F10*9+G10*4</f>
        <v>97.4</v>
      </c>
      <c r="I10" s="110" t="s">
        <v>52</v>
      </c>
      <c r="J10" s="7"/>
      <c r="K10" s="62"/>
    </row>
    <row r="11" spans="1:11" ht="30" customHeight="1">
      <c r="A11" s="170" t="s">
        <v>194</v>
      </c>
      <c r="B11" s="170"/>
      <c r="C11" s="170"/>
      <c r="D11" s="80" t="s">
        <v>21</v>
      </c>
      <c r="E11" s="2">
        <v>6.4</v>
      </c>
      <c r="F11" s="2">
        <v>7.2</v>
      </c>
      <c r="G11" s="2">
        <v>25.5</v>
      </c>
      <c r="H11" s="3">
        <f>E11*4+F11*9+G11*4</f>
        <v>192.4</v>
      </c>
      <c r="I11" s="110" t="s">
        <v>80</v>
      </c>
      <c r="J11" s="7"/>
      <c r="K11" s="61"/>
    </row>
    <row r="12" spans="1:11" ht="30" customHeight="1">
      <c r="A12" s="185" t="s">
        <v>22</v>
      </c>
      <c r="B12" s="185"/>
      <c r="C12" s="185"/>
      <c r="D12" s="185"/>
      <c r="E12" s="185"/>
      <c r="F12" s="185"/>
      <c r="G12" s="185"/>
      <c r="H12" s="185"/>
      <c r="I12" s="185"/>
      <c r="J12" s="7"/>
      <c r="K12" s="61"/>
    </row>
    <row r="13" spans="1:10" ht="30" customHeight="1">
      <c r="A13" s="175" t="s">
        <v>195</v>
      </c>
      <c r="B13" s="175"/>
      <c r="C13" s="175"/>
      <c r="D13" s="1" t="s">
        <v>21</v>
      </c>
      <c r="E13" s="2">
        <v>5.9</v>
      </c>
      <c r="F13" s="2">
        <v>7.9</v>
      </c>
      <c r="G13" s="2">
        <v>25.5</v>
      </c>
      <c r="H13" s="3">
        <f>E13*4+F13*9+G13*4</f>
        <v>196.70000000000002</v>
      </c>
      <c r="I13" s="109" t="s">
        <v>80</v>
      </c>
      <c r="J13" s="7"/>
    </row>
    <row r="14" spans="1:11" ht="30" customHeight="1">
      <c r="A14" s="172" t="s">
        <v>115</v>
      </c>
      <c r="B14" s="172"/>
      <c r="C14" s="172"/>
      <c r="D14" s="1">
        <v>200</v>
      </c>
      <c r="E14" s="2">
        <v>0.2</v>
      </c>
      <c r="F14" s="2">
        <v>0</v>
      </c>
      <c r="G14" s="2">
        <v>15</v>
      </c>
      <c r="H14" s="3">
        <f>G14*4+F14*9+E14*4</f>
        <v>60.8</v>
      </c>
      <c r="I14" s="125" t="s">
        <v>116</v>
      </c>
      <c r="J14" s="8"/>
      <c r="K14" s="61"/>
    </row>
    <row r="15" spans="1:11" ht="30" customHeight="1">
      <c r="A15" s="172" t="s">
        <v>91</v>
      </c>
      <c r="B15" s="172"/>
      <c r="C15" s="172"/>
      <c r="D15" s="149">
        <v>40</v>
      </c>
      <c r="E15" s="2">
        <v>5.1</v>
      </c>
      <c r="F15" s="2">
        <v>4.05</v>
      </c>
      <c r="G15" s="2">
        <v>0.25</v>
      </c>
      <c r="H15" s="3">
        <f>E15*4+F15*9+G15*4</f>
        <v>57.849999999999994</v>
      </c>
      <c r="I15" s="103" t="s">
        <v>92</v>
      </c>
      <c r="J15" s="8"/>
      <c r="K15" s="61"/>
    </row>
    <row r="16" spans="1:11" ht="30" customHeight="1">
      <c r="A16" s="171" t="s">
        <v>39</v>
      </c>
      <c r="B16" s="171"/>
      <c r="C16" s="171"/>
      <c r="D16" s="4">
        <v>150</v>
      </c>
      <c r="E16" s="21">
        <v>0.6</v>
      </c>
      <c r="F16" s="21">
        <v>0</v>
      </c>
      <c r="G16" s="21">
        <v>21.6</v>
      </c>
      <c r="H16" s="3">
        <v>88.8</v>
      </c>
      <c r="I16" s="87" t="s">
        <v>40</v>
      </c>
      <c r="J16" s="8"/>
      <c r="K16" s="61"/>
    </row>
    <row r="17" spans="1:11" ht="30" customHeight="1">
      <c r="A17" s="170" t="s">
        <v>18</v>
      </c>
      <c r="B17" s="170"/>
      <c r="C17" s="170"/>
      <c r="D17" s="149">
        <v>20</v>
      </c>
      <c r="E17" s="15">
        <v>0.7</v>
      </c>
      <c r="F17" s="15">
        <v>0.1</v>
      </c>
      <c r="G17" s="15">
        <v>9.4</v>
      </c>
      <c r="H17" s="14">
        <f>G17*4+F17*9+E17*4</f>
        <v>41.3</v>
      </c>
      <c r="I17" s="87"/>
      <c r="J17" s="8"/>
      <c r="K17" s="61"/>
    </row>
    <row r="18" spans="1:11" ht="30" customHeight="1">
      <c r="A18" s="170" t="s">
        <v>34</v>
      </c>
      <c r="B18" s="170"/>
      <c r="C18" s="170"/>
      <c r="D18" s="149">
        <v>20</v>
      </c>
      <c r="E18" s="15"/>
      <c r="F18" s="15"/>
      <c r="G18" s="15"/>
      <c r="H18" s="14"/>
      <c r="I18" s="87"/>
      <c r="J18" s="8"/>
      <c r="K18" s="61"/>
    </row>
    <row r="19" spans="1:11" ht="30" customHeight="1">
      <c r="A19" s="177" t="s">
        <v>53</v>
      </c>
      <c r="B19" s="177"/>
      <c r="C19" s="177"/>
      <c r="D19" s="81">
        <f>D20+265+95+D25+D26</f>
        <v>770</v>
      </c>
      <c r="E19" s="31">
        <f>E20+E21+E24+E25+E26+E27+E29</f>
        <v>30.200000000000003</v>
      </c>
      <c r="F19" s="31">
        <f>F20+F21+F24+F25+F26+F27+F29</f>
        <v>26.25</v>
      </c>
      <c r="G19" s="31">
        <f>G20+G21+G24+G25+G26+G27+G29</f>
        <v>104.05</v>
      </c>
      <c r="H19" s="31">
        <f>H20+H21+H24+H25+H26+H27+H29</f>
        <v>773.25</v>
      </c>
      <c r="I19" s="104"/>
      <c r="J19" s="8"/>
      <c r="K19" s="61"/>
    </row>
    <row r="20" spans="1:10" ht="30" customHeight="1">
      <c r="A20" s="175" t="s">
        <v>186</v>
      </c>
      <c r="B20" s="175"/>
      <c r="C20" s="175"/>
      <c r="D20" s="1">
        <v>60</v>
      </c>
      <c r="E20" s="2">
        <v>1.3</v>
      </c>
      <c r="F20" s="2">
        <v>3.1</v>
      </c>
      <c r="G20" s="2">
        <v>5.9</v>
      </c>
      <c r="H20" s="3">
        <f>E20*4+F20*9+G20*4</f>
        <v>56.7</v>
      </c>
      <c r="I20" s="103" t="s">
        <v>187</v>
      </c>
      <c r="J20" s="8"/>
    </row>
    <row r="21" spans="1:12" ht="30" customHeight="1">
      <c r="A21" s="171" t="s">
        <v>183</v>
      </c>
      <c r="B21" s="171"/>
      <c r="C21" s="171"/>
      <c r="D21" s="149" t="s">
        <v>54</v>
      </c>
      <c r="E21" s="15">
        <v>5.9</v>
      </c>
      <c r="F21" s="15">
        <v>6.3</v>
      </c>
      <c r="G21" s="15">
        <v>12.8</v>
      </c>
      <c r="H21" s="14">
        <f>E21*4+F21*9+G21*4</f>
        <v>131.5</v>
      </c>
      <c r="I21" s="110" t="s">
        <v>172</v>
      </c>
      <c r="J21" s="8"/>
      <c r="L21" s="40"/>
    </row>
    <row r="22" spans="1:10" ht="30" customHeight="1">
      <c r="A22" s="209" t="s">
        <v>173</v>
      </c>
      <c r="B22" s="209"/>
      <c r="C22" s="209"/>
      <c r="D22" s="209"/>
      <c r="E22" s="209"/>
      <c r="F22" s="209"/>
      <c r="G22" s="209"/>
      <c r="H22" s="209"/>
      <c r="I22" s="209"/>
      <c r="J22" s="8"/>
    </row>
    <row r="23" spans="1:10" ht="30" customHeight="1">
      <c r="A23" s="175" t="s">
        <v>174</v>
      </c>
      <c r="B23" s="213"/>
      <c r="C23" s="213"/>
      <c r="D23" s="1" t="s">
        <v>54</v>
      </c>
      <c r="E23" s="101">
        <v>5.694444444444445</v>
      </c>
      <c r="F23" s="101">
        <v>5.9</v>
      </c>
      <c r="G23" s="101">
        <v>12.8</v>
      </c>
      <c r="H23" s="3">
        <f>E23*4+F23*9+G23*4</f>
        <v>127.07777777777778</v>
      </c>
      <c r="I23" s="110" t="s">
        <v>172</v>
      </c>
      <c r="J23" s="8"/>
    </row>
    <row r="24" spans="1:10" ht="28.5" customHeight="1">
      <c r="A24" s="205" t="s">
        <v>246</v>
      </c>
      <c r="B24" s="206"/>
      <c r="C24" s="207"/>
      <c r="D24" s="149" t="s">
        <v>90</v>
      </c>
      <c r="E24" s="2">
        <v>15.9</v>
      </c>
      <c r="F24" s="2">
        <v>11.4</v>
      </c>
      <c r="G24" s="2">
        <v>6</v>
      </c>
      <c r="H24" s="3">
        <f>E24*4+F24*9+G24*4</f>
        <v>190.20000000000002</v>
      </c>
      <c r="I24" s="87" t="s">
        <v>247</v>
      </c>
      <c r="J24" s="7"/>
    </row>
    <row r="25" spans="1:10" ht="28.5" customHeight="1">
      <c r="A25" s="202" t="s">
        <v>43</v>
      </c>
      <c r="B25" s="202"/>
      <c r="C25" s="202"/>
      <c r="D25" s="149">
        <v>150</v>
      </c>
      <c r="E25" s="23">
        <v>3.25</v>
      </c>
      <c r="F25" s="23">
        <v>4.4</v>
      </c>
      <c r="G25" s="23">
        <v>23.5</v>
      </c>
      <c r="H25" s="14">
        <f>G25*4+F25*9+E25*4</f>
        <v>146.6</v>
      </c>
      <c r="I25" s="87" t="s">
        <v>44</v>
      </c>
      <c r="J25" s="7"/>
    </row>
    <row r="26" spans="1:18" ht="28.5" customHeight="1">
      <c r="A26" s="171" t="s">
        <v>94</v>
      </c>
      <c r="B26" s="171"/>
      <c r="C26" s="171"/>
      <c r="D26" s="149">
        <v>200</v>
      </c>
      <c r="E26" s="149">
        <v>0.3</v>
      </c>
      <c r="F26" s="149">
        <v>0.2</v>
      </c>
      <c r="G26" s="149">
        <v>21.5</v>
      </c>
      <c r="H26" s="14">
        <f>G26*4+F26*9+E26*4</f>
        <v>89</v>
      </c>
      <c r="I26" s="103" t="s">
        <v>93</v>
      </c>
      <c r="J26" s="7"/>
      <c r="K26" s="228"/>
      <c r="L26" s="228"/>
      <c r="M26" s="144"/>
      <c r="N26" s="118"/>
      <c r="O26" s="118"/>
      <c r="P26" s="118"/>
      <c r="Q26" s="145"/>
      <c r="R26" s="127"/>
    </row>
    <row r="27" spans="1:11" ht="28.5" customHeight="1">
      <c r="A27" s="172" t="s">
        <v>20</v>
      </c>
      <c r="B27" s="172"/>
      <c r="C27" s="172"/>
      <c r="D27" s="149">
        <v>50</v>
      </c>
      <c r="E27" s="15">
        <v>2.5</v>
      </c>
      <c r="F27" s="15">
        <v>0.7000000000000001</v>
      </c>
      <c r="G27" s="15">
        <v>20.25</v>
      </c>
      <c r="H27" s="14">
        <v>97.3</v>
      </c>
      <c r="I27" s="103"/>
      <c r="J27" s="7"/>
      <c r="K27" s="61"/>
    </row>
    <row r="28" spans="1:11" ht="28.5" customHeight="1">
      <c r="A28" s="170" t="s">
        <v>19</v>
      </c>
      <c r="B28" s="170"/>
      <c r="C28" s="170"/>
      <c r="D28" s="149">
        <v>50</v>
      </c>
      <c r="E28" s="15"/>
      <c r="F28" s="15"/>
      <c r="G28" s="15"/>
      <c r="H28" s="14"/>
      <c r="I28" s="103"/>
      <c r="J28" s="9"/>
      <c r="K28" s="61"/>
    </row>
    <row r="29" spans="1:10" ht="28.5" customHeight="1">
      <c r="A29" s="170" t="s">
        <v>18</v>
      </c>
      <c r="B29" s="170"/>
      <c r="C29" s="170"/>
      <c r="D29" s="149">
        <v>30</v>
      </c>
      <c r="E29" s="15">
        <v>1.05</v>
      </c>
      <c r="F29" s="15">
        <v>0.15</v>
      </c>
      <c r="G29" s="15">
        <v>14.1</v>
      </c>
      <c r="H29" s="14">
        <v>61.95</v>
      </c>
      <c r="I29" s="87"/>
      <c r="J29" s="9"/>
    </row>
    <row r="30" spans="1:11" ht="28.5" customHeight="1">
      <c r="A30" s="170" t="s">
        <v>34</v>
      </c>
      <c r="B30" s="170"/>
      <c r="C30" s="170"/>
      <c r="D30" s="149">
        <v>30</v>
      </c>
      <c r="E30" s="15"/>
      <c r="F30" s="15"/>
      <c r="G30" s="15"/>
      <c r="H30" s="14"/>
      <c r="I30" s="87"/>
      <c r="J30" s="40"/>
      <c r="K30" s="61"/>
    </row>
    <row r="31" spans="1:10" ht="28.5" customHeight="1">
      <c r="A31" s="180" t="s">
        <v>55</v>
      </c>
      <c r="B31" s="180"/>
      <c r="C31" s="180"/>
      <c r="D31" s="107"/>
      <c r="E31" s="99">
        <f>E9+E19</f>
        <v>45</v>
      </c>
      <c r="F31" s="99">
        <f>F9+F19</f>
        <v>37.8</v>
      </c>
      <c r="G31" s="99">
        <f>G9+G19</f>
        <v>197.9</v>
      </c>
      <c r="H31" s="27">
        <f>H9+H19</f>
        <v>1311.8000000000002</v>
      </c>
      <c r="I31" s="108"/>
      <c r="J31" s="40"/>
    </row>
    <row r="32" spans="1:11" ht="28.5" customHeight="1">
      <c r="A32" s="196" t="s">
        <v>33</v>
      </c>
      <c r="B32" s="196"/>
      <c r="C32" s="196"/>
      <c r="D32" s="196"/>
      <c r="E32" s="196"/>
      <c r="F32" s="196"/>
      <c r="G32" s="196"/>
      <c r="H32" s="188"/>
      <c r="I32" s="196"/>
      <c r="J32" s="60"/>
      <c r="K32" s="61"/>
    </row>
    <row r="33" spans="1:10" ht="28.5" customHeight="1">
      <c r="A33" s="178" t="s">
        <v>0</v>
      </c>
      <c r="B33" s="181" t="s">
        <v>1</v>
      </c>
      <c r="C33" s="181" t="s">
        <v>2</v>
      </c>
      <c r="D33" s="181" t="s">
        <v>3</v>
      </c>
      <c r="E33" s="181"/>
      <c r="F33" s="181"/>
      <c r="G33" s="181"/>
      <c r="H33" s="181"/>
      <c r="I33" s="184" t="s">
        <v>36</v>
      </c>
      <c r="J33" s="60"/>
    </row>
    <row r="34" spans="1:10" ht="28.5" customHeight="1">
      <c r="A34" s="178"/>
      <c r="B34" s="181"/>
      <c r="C34" s="181"/>
      <c r="D34" s="5" t="s">
        <v>4</v>
      </c>
      <c r="E34" s="24" t="s">
        <v>5</v>
      </c>
      <c r="F34" s="24" t="s">
        <v>6</v>
      </c>
      <c r="G34" s="24" t="s">
        <v>7</v>
      </c>
      <c r="H34" s="156" t="s">
        <v>8</v>
      </c>
      <c r="I34" s="184"/>
      <c r="J34" s="7"/>
    </row>
    <row r="35" spans="1:11" ht="28.5" customHeight="1">
      <c r="A35" s="177" t="s">
        <v>9</v>
      </c>
      <c r="B35" s="177"/>
      <c r="C35" s="177"/>
      <c r="D35" s="112">
        <f>35+95+D40+207+D42</f>
        <v>587</v>
      </c>
      <c r="E35" s="31">
        <f>E36+E37+E40+E41+E42</f>
        <v>17.6</v>
      </c>
      <c r="F35" s="31">
        <f>F36+F37+F40+F41+F42</f>
        <v>19.3</v>
      </c>
      <c r="G35" s="31">
        <f>G36+G37+G40+G41+G42</f>
        <v>72.4</v>
      </c>
      <c r="H35" s="112">
        <f>H36+H37+H40+H41+H42</f>
        <v>533.7</v>
      </c>
      <c r="I35" s="87"/>
      <c r="J35" s="7"/>
      <c r="K35" s="62"/>
    </row>
    <row r="36" spans="1:11" ht="28.5" customHeight="1">
      <c r="A36" s="179" t="s">
        <v>41</v>
      </c>
      <c r="B36" s="179"/>
      <c r="C36" s="179"/>
      <c r="D36" s="78" t="s">
        <v>32</v>
      </c>
      <c r="E36" s="79">
        <v>5.3</v>
      </c>
      <c r="F36" s="80">
        <v>3.7</v>
      </c>
      <c r="G36" s="79">
        <v>7.2</v>
      </c>
      <c r="H36" s="3">
        <f>E36*4+F36*9+G36*4</f>
        <v>83.3</v>
      </c>
      <c r="I36" s="87" t="s">
        <v>42</v>
      </c>
      <c r="J36" s="7"/>
      <c r="K36" s="62"/>
    </row>
    <row r="37" spans="1:11" ht="30" customHeight="1">
      <c r="A37" s="175" t="s">
        <v>242</v>
      </c>
      <c r="B37" s="175"/>
      <c r="C37" s="175"/>
      <c r="D37" s="1" t="s">
        <v>90</v>
      </c>
      <c r="E37" s="23">
        <v>8.7</v>
      </c>
      <c r="F37" s="23">
        <v>12.6</v>
      </c>
      <c r="G37" s="23">
        <v>10</v>
      </c>
      <c r="H37" s="14">
        <f>E37*4+F37*9+G37*4</f>
        <v>188.2</v>
      </c>
      <c r="I37" s="87" t="s">
        <v>89</v>
      </c>
      <c r="J37" s="7"/>
      <c r="K37" s="61"/>
    </row>
    <row r="38" spans="1:11" ht="30" customHeight="1">
      <c r="A38" s="209" t="s">
        <v>173</v>
      </c>
      <c r="B38" s="209"/>
      <c r="C38" s="209"/>
      <c r="D38" s="209"/>
      <c r="E38" s="209"/>
      <c r="F38" s="209"/>
      <c r="G38" s="209"/>
      <c r="H38" s="209"/>
      <c r="I38" s="209"/>
      <c r="J38" s="8"/>
      <c r="K38" s="62"/>
    </row>
    <row r="39" spans="1:10" ht="30" customHeight="1">
      <c r="A39" s="175" t="s">
        <v>238</v>
      </c>
      <c r="B39" s="175"/>
      <c r="C39" s="175"/>
      <c r="D39" s="1">
        <v>90</v>
      </c>
      <c r="E39" s="2">
        <v>13.3</v>
      </c>
      <c r="F39" s="2">
        <v>11.4</v>
      </c>
      <c r="G39" s="2">
        <v>10.8</v>
      </c>
      <c r="H39" s="3">
        <f>E39*4+F39*9+G39*4</f>
        <v>199</v>
      </c>
      <c r="I39" s="125" t="s">
        <v>111</v>
      </c>
      <c r="J39" s="8"/>
    </row>
    <row r="40" spans="1:10" ht="30" customHeight="1">
      <c r="A40" s="175" t="s">
        <v>103</v>
      </c>
      <c r="B40" s="175"/>
      <c r="C40" s="175"/>
      <c r="D40" s="149">
        <v>150</v>
      </c>
      <c r="E40" s="15">
        <v>3.2</v>
      </c>
      <c r="F40" s="15">
        <v>2.8</v>
      </c>
      <c r="G40" s="15">
        <v>34.3</v>
      </c>
      <c r="H40" s="14">
        <f>E40*4+F40*9+G40*4</f>
        <v>175.2</v>
      </c>
      <c r="I40" s="87" t="s">
        <v>37</v>
      </c>
      <c r="J40" s="8"/>
    </row>
    <row r="41" spans="1:10" ht="30" customHeight="1">
      <c r="A41" s="186" t="s">
        <v>127</v>
      </c>
      <c r="B41" s="186"/>
      <c r="C41" s="186"/>
      <c r="D41" s="57" t="s">
        <v>126</v>
      </c>
      <c r="E41" s="15">
        <v>0.3</v>
      </c>
      <c r="F41" s="15">
        <v>0</v>
      </c>
      <c r="G41" s="15">
        <v>15.2</v>
      </c>
      <c r="H41" s="14">
        <f>G41*4+F41*9+E41*4</f>
        <v>62</v>
      </c>
      <c r="I41" s="102" t="s">
        <v>38</v>
      </c>
      <c r="J41" s="8"/>
    </row>
    <row r="42" spans="1:10" ht="30" customHeight="1">
      <c r="A42" s="171" t="s">
        <v>39</v>
      </c>
      <c r="B42" s="171"/>
      <c r="C42" s="171"/>
      <c r="D42" s="4">
        <v>100</v>
      </c>
      <c r="E42" s="101">
        <v>0.1</v>
      </c>
      <c r="F42" s="101">
        <v>0.2</v>
      </c>
      <c r="G42" s="101">
        <v>5.7</v>
      </c>
      <c r="H42" s="76">
        <f>E42*4+F42*9+G42*4</f>
        <v>25</v>
      </c>
      <c r="I42" s="109" t="s">
        <v>40</v>
      </c>
      <c r="J42" s="7"/>
    </row>
    <row r="43" spans="1:10" ht="30" customHeight="1">
      <c r="A43" s="177" t="s">
        <v>53</v>
      </c>
      <c r="B43" s="177"/>
      <c r="C43" s="177"/>
      <c r="D43" s="81">
        <f>D44+280+D46+D47+D48</f>
        <v>790</v>
      </c>
      <c r="E43" s="31">
        <f>E44+E45+E46+E47+E48+E51+E53</f>
        <v>26</v>
      </c>
      <c r="F43" s="31">
        <f>F44+F45+F46+F47+F48+F51+F53</f>
        <v>22.26</v>
      </c>
      <c r="G43" s="31">
        <f>G44+G45+G46+G47+G48+G51+G53</f>
        <v>107.9</v>
      </c>
      <c r="H43" s="112">
        <f>H44+H45+H46+H47+H48+H51+H53</f>
        <v>735.9399999999999</v>
      </c>
      <c r="I43" s="105"/>
      <c r="J43" s="64"/>
    </row>
    <row r="44" spans="1:10" ht="30" customHeight="1">
      <c r="A44" s="175" t="s">
        <v>248</v>
      </c>
      <c r="B44" s="175"/>
      <c r="C44" s="175"/>
      <c r="D44" s="1">
        <v>60</v>
      </c>
      <c r="E44" s="15">
        <v>0.6</v>
      </c>
      <c r="F44" s="15">
        <v>3</v>
      </c>
      <c r="G44" s="15">
        <v>2</v>
      </c>
      <c r="H44" s="14">
        <f>E44*4+F44*9+G44*4</f>
        <v>37.4</v>
      </c>
      <c r="I44" s="109" t="s">
        <v>196</v>
      </c>
      <c r="J44" s="64"/>
    </row>
    <row r="45" spans="1:10" ht="30" customHeight="1">
      <c r="A45" s="171" t="s">
        <v>120</v>
      </c>
      <c r="B45" s="171"/>
      <c r="C45" s="171"/>
      <c r="D45" s="149" t="s">
        <v>121</v>
      </c>
      <c r="E45" s="15">
        <v>5.1</v>
      </c>
      <c r="F45" s="15">
        <v>4.8</v>
      </c>
      <c r="G45" s="15">
        <v>30.2</v>
      </c>
      <c r="H45" s="14">
        <f>E45*4+F45*9+G45*4</f>
        <v>184.39999999999998</v>
      </c>
      <c r="I45" s="102" t="s">
        <v>68</v>
      </c>
      <c r="J45" s="64"/>
    </row>
    <row r="46" spans="1:9" ht="30" customHeight="1">
      <c r="A46" s="182" t="s">
        <v>178</v>
      </c>
      <c r="B46" s="210"/>
      <c r="C46" s="210"/>
      <c r="D46" s="4">
        <v>100</v>
      </c>
      <c r="E46" s="101">
        <v>14.8</v>
      </c>
      <c r="F46" s="101">
        <v>9.3</v>
      </c>
      <c r="G46" s="101">
        <v>8.9</v>
      </c>
      <c r="H46" s="151">
        <f>G46*4+F46*9+E46*4</f>
        <v>178.5</v>
      </c>
      <c r="I46" s="110" t="s">
        <v>177</v>
      </c>
    </row>
    <row r="47" spans="1:10" ht="30" customHeight="1">
      <c r="A47" s="170" t="s">
        <v>197</v>
      </c>
      <c r="B47" s="170"/>
      <c r="C47" s="170"/>
      <c r="D47" s="149">
        <v>150</v>
      </c>
      <c r="E47" s="15">
        <v>2.6</v>
      </c>
      <c r="F47" s="15">
        <v>4.5</v>
      </c>
      <c r="G47" s="15">
        <v>13.2</v>
      </c>
      <c r="H47" s="14">
        <f>E47*4+F47*9+G47*4</f>
        <v>103.69999999999999</v>
      </c>
      <c r="I47" s="102" t="s">
        <v>198</v>
      </c>
      <c r="J47" s="8"/>
    </row>
    <row r="48" spans="1:10" ht="30" customHeight="1">
      <c r="A48" s="113" t="s">
        <v>81</v>
      </c>
      <c r="B48" s="16">
        <v>200</v>
      </c>
      <c r="C48" s="16">
        <v>200</v>
      </c>
      <c r="D48" s="1">
        <v>200</v>
      </c>
      <c r="E48" s="2">
        <v>0.2</v>
      </c>
      <c r="F48" s="2">
        <v>0</v>
      </c>
      <c r="G48" s="2">
        <v>28</v>
      </c>
      <c r="H48" s="3">
        <f>E48*4+F48*9+G48*4</f>
        <v>112.8</v>
      </c>
      <c r="I48" s="109" t="s">
        <v>82</v>
      </c>
      <c r="J48" s="12"/>
    </row>
    <row r="49" spans="1:11" ht="30" customHeight="1">
      <c r="A49" s="185" t="s">
        <v>22</v>
      </c>
      <c r="B49" s="185"/>
      <c r="C49" s="185"/>
      <c r="D49" s="185"/>
      <c r="E49" s="185"/>
      <c r="F49" s="185"/>
      <c r="G49" s="185"/>
      <c r="H49" s="185"/>
      <c r="I49" s="185"/>
      <c r="J49" s="12"/>
      <c r="K49" s="62"/>
    </row>
    <row r="50" spans="1:11" ht="30" customHeight="1">
      <c r="A50" s="183" t="s">
        <v>132</v>
      </c>
      <c r="B50" s="183"/>
      <c r="C50" s="183"/>
      <c r="D50" s="4">
        <v>200</v>
      </c>
      <c r="E50" s="21">
        <v>0.8</v>
      </c>
      <c r="F50" s="21">
        <v>0</v>
      </c>
      <c r="G50" s="21">
        <v>27.2</v>
      </c>
      <c r="H50" s="14">
        <f>G50*4+F50*9+E50*4</f>
        <v>112</v>
      </c>
      <c r="I50" s="87" t="s">
        <v>123</v>
      </c>
      <c r="J50" s="12"/>
      <c r="K50" s="62"/>
    </row>
    <row r="51" spans="1:11" ht="30" customHeight="1">
      <c r="A51" s="172" t="s">
        <v>20</v>
      </c>
      <c r="B51" s="172"/>
      <c r="C51" s="172"/>
      <c r="D51" s="149">
        <v>40</v>
      </c>
      <c r="E51" s="15">
        <v>2</v>
      </c>
      <c r="F51" s="15">
        <v>0.56</v>
      </c>
      <c r="G51" s="15">
        <v>16.2</v>
      </c>
      <c r="H51" s="14">
        <v>77.84</v>
      </c>
      <c r="I51" s="103"/>
      <c r="J51" s="44"/>
      <c r="K51" s="61"/>
    </row>
    <row r="52" spans="1:11" ht="30" customHeight="1">
      <c r="A52" s="170" t="s">
        <v>19</v>
      </c>
      <c r="B52" s="170"/>
      <c r="C52" s="170"/>
      <c r="D52" s="149">
        <v>40</v>
      </c>
      <c r="E52" s="15"/>
      <c r="F52" s="15"/>
      <c r="G52" s="15"/>
      <c r="H52" s="14"/>
      <c r="I52" s="103"/>
      <c r="J52" s="44"/>
      <c r="K52" s="61"/>
    </row>
    <row r="53" spans="1:11" ht="30" customHeight="1">
      <c r="A53" s="170" t="s">
        <v>18</v>
      </c>
      <c r="B53" s="170"/>
      <c r="C53" s="170"/>
      <c r="D53" s="149">
        <v>20</v>
      </c>
      <c r="E53" s="15">
        <v>0.7</v>
      </c>
      <c r="F53" s="15">
        <v>0.1</v>
      </c>
      <c r="G53" s="15">
        <v>9.4</v>
      </c>
      <c r="H53" s="14">
        <f>G53*4+F53*9+E53*4</f>
        <v>41.3</v>
      </c>
      <c r="I53" s="87"/>
      <c r="J53" s="12"/>
      <c r="K53" s="61"/>
    </row>
    <row r="54" spans="1:11" ht="30" customHeight="1">
      <c r="A54" s="170" t="s">
        <v>34</v>
      </c>
      <c r="B54" s="170"/>
      <c r="C54" s="170"/>
      <c r="D54" s="149">
        <v>20</v>
      </c>
      <c r="E54" s="15"/>
      <c r="F54" s="15"/>
      <c r="G54" s="15"/>
      <c r="H54" s="14"/>
      <c r="I54" s="87"/>
      <c r="J54" s="12"/>
      <c r="K54" s="61"/>
    </row>
    <row r="55" spans="1:11" ht="30" customHeight="1">
      <c r="A55" s="180" t="s">
        <v>55</v>
      </c>
      <c r="B55" s="180"/>
      <c r="C55" s="180"/>
      <c r="D55" s="107"/>
      <c r="E55" s="99">
        <f>E43+E35</f>
        <v>43.6</v>
      </c>
      <c r="F55" s="99">
        <f>F43+F35</f>
        <v>41.56</v>
      </c>
      <c r="G55" s="99">
        <f>G43+G35</f>
        <v>180.3</v>
      </c>
      <c r="H55" s="27">
        <f>H43+H35</f>
        <v>1269.6399999999999</v>
      </c>
      <c r="I55" s="108"/>
      <c r="J55" s="12"/>
      <c r="K55" s="61"/>
    </row>
    <row r="56" spans="1:11" ht="30" customHeight="1">
      <c r="A56" s="188" t="s">
        <v>10</v>
      </c>
      <c r="B56" s="188"/>
      <c r="C56" s="188"/>
      <c r="D56" s="188"/>
      <c r="E56" s="188"/>
      <c r="F56" s="188"/>
      <c r="G56" s="188"/>
      <c r="H56" s="188"/>
      <c r="I56" s="188"/>
      <c r="J56" s="50"/>
      <c r="K56" s="61"/>
    </row>
    <row r="57" spans="1:10" ht="30" customHeight="1">
      <c r="A57" s="178" t="s">
        <v>0</v>
      </c>
      <c r="B57" s="181" t="s">
        <v>1</v>
      </c>
      <c r="C57" s="181" t="s">
        <v>2</v>
      </c>
      <c r="D57" s="181" t="s">
        <v>3</v>
      </c>
      <c r="E57" s="181"/>
      <c r="F57" s="181"/>
      <c r="G57" s="181"/>
      <c r="H57" s="181"/>
      <c r="I57" s="184" t="s">
        <v>36</v>
      </c>
      <c r="J57" s="40"/>
    </row>
    <row r="58" spans="1:10" ht="30" customHeight="1">
      <c r="A58" s="178"/>
      <c r="B58" s="181"/>
      <c r="C58" s="181"/>
      <c r="D58" s="5" t="s">
        <v>4</v>
      </c>
      <c r="E58" s="24" t="s">
        <v>5</v>
      </c>
      <c r="F58" s="24" t="s">
        <v>6</v>
      </c>
      <c r="G58" s="24" t="s">
        <v>7</v>
      </c>
      <c r="H58" s="156" t="s">
        <v>8</v>
      </c>
      <c r="I58" s="184"/>
      <c r="J58" s="40"/>
    </row>
    <row r="59" spans="1:10" ht="30" customHeight="1">
      <c r="A59" s="217" t="s">
        <v>9</v>
      </c>
      <c r="B59" s="217"/>
      <c r="C59" s="217"/>
      <c r="D59" s="164">
        <f>40+200+D64+D65</f>
        <v>540</v>
      </c>
      <c r="E59" s="32">
        <f>E60+E61+E64+E65</f>
        <v>21.1</v>
      </c>
      <c r="F59" s="32">
        <f>F60+F61+F64+F65</f>
        <v>23.5</v>
      </c>
      <c r="G59" s="32">
        <f>G60+G61+G64+G65</f>
        <v>72.98</v>
      </c>
      <c r="H59" s="126">
        <f>H60+H61+H64+H65</f>
        <v>587.82</v>
      </c>
      <c r="I59" s="87"/>
      <c r="J59" s="9"/>
    </row>
    <row r="60" spans="1:10" ht="30" customHeight="1">
      <c r="A60" s="170" t="s">
        <v>45</v>
      </c>
      <c r="B60" s="170"/>
      <c r="C60" s="170"/>
      <c r="D60" s="56" t="s">
        <v>23</v>
      </c>
      <c r="E60" s="2">
        <v>2.3</v>
      </c>
      <c r="F60" s="2">
        <v>7.4</v>
      </c>
      <c r="G60" s="2">
        <v>14.5</v>
      </c>
      <c r="H60" s="3">
        <f>G60*4+F60*9+E60*4</f>
        <v>133.8</v>
      </c>
      <c r="I60" s="125" t="s">
        <v>46</v>
      </c>
      <c r="J60" s="60"/>
    </row>
    <row r="61" spans="1:10" ht="30" customHeight="1">
      <c r="A61" s="187" t="s">
        <v>47</v>
      </c>
      <c r="B61" s="187"/>
      <c r="C61" s="187"/>
      <c r="D61" s="59" t="s">
        <v>26</v>
      </c>
      <c r="E61" s="58">
        <v>15.5</v>
      </c>
      <c r="F61" s="58">
        <v>12.9</v>
      </c>
      <c r="G61" s="58">
        <v>31.68</v>
      </c>
      <c r="H61" s="14">
        <f>E61*4+F61*9+G61*4</f>
        <v>304.82000000000005</v>
      </c>
      <c r="I61" s="87" t="s">
        <v>108</v>
      </c>
      <c r="J61" s="7"/>
    </row>
    <row r="62" spans="1:13" s="39" customFormat="1" ht="30" customHeight="1">
      <c r="A62" s="185" t="s">
        <v>22</v>
      </c>
      <c r="B62" s="185"/>
      <c r="C62" s="185"/>
      <c r="D62" s="185"/>
      <c r="E62" s="185"/>
      <c r="F62" s="185"/>
      <c r="G62" s="185"/>
      <c r="H62" s="185"/>
      <c r="I62" s="185"/>
      <c r="J62" s="8"/>
      <c r="L62" s="63"/>
      <c r="M62" s="45"/>
    </row>
    <row r="63" spans="1:10" ht="30" customHeight="1">
      <c r="A63" s="170" t="s">
        <v>107</v>
      </c>
      <c r="B63" s="170"/>
      <c r="C63" s="170"/>
      <c r="D63" s="1" t="s">
        <v>26</v>
      </c>
      <c r="E63" s="2">
        <v>16.2</v>
      </c>
      <c r="F63" s="2">
        <v>13.9</v>
      </c>
      <c r="G63" s="2">
        <v>27</v>
      </c>
      <c r="H63" s="14">
        <f>G63*4+F63*9+E63*4</f>
        <v>297.90000000000003</v>
      </c>
      <c r="I63" s="103" t="s">
        <v>106</v>
      </c>
      <c r="J63" s="8"/>
    </row>
    <row r="64" spans="1:10" ht="30" customHeight="1">
      <c r="A64" s="219" t="s">
        <v>184</v>
      </c>
      <c r="B64" s="220"/>
      <c r="C64" s="221"/>
      <c r="D64" s="149">
        <v>200</v>
      </c>
      <c r="E64" s="15">
        <v>3.2</v>
      </c>
      <c r="F64" s="15">
        <v>3</v>
      </c>
      <c r="G64" s="149">
        <v>21.1</v>
      </c>
      <c r="H64" s="3">
        <f>E64*4+F64*9+G64*4</f>
        <v>124.2</v>
      </c>
      <c r="I64" s="87" t="s">
        <v>185</v>
      </c>
      <c r="J64" s="7"/>
    </row>
    <row r="65" spans="1:20" ht="30" customHeight="1">
      <c r="A65" s="171" t="s">
        <v>39</v>
      </c>
      <c r="B65" s="171"/>
      <c r="C65" s="171"/>
      <c r="D65" s="4">
        <v>100</v>
      </c>
      <c r="E65" s="101">
        <v>0.1</v>
      </c>
      <c r="F65" s="101">
        <v>0.2</v>
      </c>
      <c r="G65" s="101">
        <v>5.7</v>
      </c>
      <c r="H65" s="76">
        <f>E65*4+F65*9+G65*4</f>
        <v>25</v>
      </c>
      <c r="I65" s="109" t="s">
        <v>40</v>
      </c>
      <c r="J65" s="7"/>
      <c r="K65" s="189"/>
      <c r="L65" s="189"/>
      <c r="M65" s="189"/>
      <c r="N65" s="169"/>
      <c r="O65" s="72"/>
      <c r="P65" s="118"/>
      <c r="Q65" s="72"/>
      <c r="R65" s="145"/>
      <c r="S65" s="165"/>
      <c r="T65" s="117"/>
    </row>
    <row r="66" spans="1:20" ht="30" customHeight="1">
      <c r="A66" s="177" t="s">
        <v>53</v>
      </c>
      <c r="B66" s="177"/>
      <c r="C66" s="177"/>
      <c r="D66" s="81">
        <f>D67+265+D71+D74+D75</f>
        <v>775</v>
      </c>
      <c r="E66" s="31">
        <f>E67+E70+E71+E74+E75+E76+E78</f>
        <v>24.099999999999998</v>
      </c>
      <c r="F66" s="31">
        <f>F67+F70+F71+F74+F75+F76+F78</f>
        <v>19.919999999999998</v>
      </c>
      <c r="G66" s="31">
        <f>G67+G70+G71+G74+G75+G76+G78</f>
        <v>117.5</v>
      </c>
      <c r="H66" s="112">
        <f>H67+H70+H71+H74+H75+H76+H78</f>
        <v>745.68</v>
      </c>
      <c r="I66" s="105"/>
      <c r="J66" s="7"/>
      <c r="K66" s="119"/>
      <c r="L66" s="120"/>
      <c r="M66" s="120"/>
      <c r="N66" s="169"/>
      <c r="O66" s="118"/>
      <c r="P66" s="118"/>
      <c r="Q66" s="118"/>
      <c r="R66" s="145"/>
      <c r="S66" s="166"/>
      <c r="T66" s="117"/>
    </row>
    <row r="67" spans="1:20" ht="30" customHeight="1">
      <c r="A67" s="171" t="s">
        <v>267</v>
      </c>
      <c r="B67" s="171"/>
      <c r="C67" s="171"/>
      <c r="D67" s="1">
        <v>60</v>
      </c>
      <c r="E67" s="15">
        <v>0.5</v>
      </c>
      <c r="F67" s="15">
        <v>0.08</v>
      </c>
      <c r="G67" s="15">
        <v>1.3</v>
      </c>
      <c r="H67" s="14">
        <f>E67*4+F67*9+G67*4</f>
        <v>7.92</v>
      </c>
      <c r="I67" s="102" t="s">
        <v>48</v>
      </c>
      <c r="K67" s="131"/>
      <c r="L67" s="129"/>
      <c r="M67" s="129"/>
      <c r="N67" s="169"/>
      <c r="O67" s="118"/>
      <c r="P67" s="118"/>
      <c r="Q67" s="118"/>
      <c r="R67" s="145"/>
      <c r="S67" s="166"/>
      <c r="T67" s="117"/>
    </row>
    <row r="68" spans="1:9" ht="30" customHeight="1">
      <c r="A68" s="225" t="s">
        <v>271</v>
      </c>
      <c r="B68" s="226"/>
      <c r="C68" s="227"/>
      <c r="D68" s="149" t="s">
        <v>54</v>
      </c>
      <c r="E68" s="15">
        <v>5.5</v>
      </c>
      <c r="F68" s="15">
        <v>5.9</v>
      </c>
      <c r="G68" s="15">
        <v>16.7</v>
      </c>
      <c r="H68" s="14">
        <f>E68*4+F68*9+G68*4</f>
        <v>141.89999999999998</v>
      </c>
      <c r="I68" s="102" t="s">
        <v>61</v>
      </c>
    </row>
    <row r="69" spans="1:13" s="39" customFormat="1" ht="30" customHeight="1">
      <c r="A69" s="185" t="s">
        <v>22</v>
      </c>
      <c r="B69" s="185"/>
      <c r="C69" s="185"/>
      <c r="D69" s="185"/>
      <c r="E69" s="185"/>
      <c r="F69" s="185"/>
      <c r="G69" s="185"/>
      <c r="H69" s="185"/>
      <c r="I69" s="185"/>
      <c r="J69" s="64"/>
      <c r="K69" s="45"/>
      <c r="L69" s="45"/>
      <c r="M69" s="45"/>
    </row>
    <row r="70" spans="1:10" ht="30" customHeight="1">
      <c r="A70" s="171" t="s">
        <v>273</v>
      </c>
      <c r="B70" s="171"/>
      <c r="C70" s="171"/>
      <c r="D70" s="149" t="s">
        <v>54</v>
      </c>
      <c r="E70" s="15">
        <v>4.8</v>
      </c>
      <c r="F70" s="15">
        <v>5.8</v>
      </c>
      <c r="G70" s="15">
        <v>16.7</v>
      </c>
      <c r="H70" s="14">
        <f>E70*4+F70*9+G70*4</f>
        <v>138.2</v>
      </c>
      <c r="I70" s="102" t="s">
        <v>61</v>
      </c>
      <c r="J70" s="10"/>
    </row>
    <row r="71" spans="1:10" ht="30" customHeight="1">
      <c r="A71" s="172" t="s">
        <v>84</v>
      </c>
      <c r="B71" s="172"/>
      <c r="C71" s="172"/>
      <c r="D71" s="149">
        <v>100</v>
      </c>
      <c r="E71" s="15">
        <v>8.7</v>
      </c>
      <c r="F71" s="15">
        <v>8.2</v>
      </c>
      <c r="G71" s="15">
        <v>4.6</v>
      </c>
      <c r="H71" s="14">
        <f>G71*4+F71*9+E71*4</f>
        <v>126.99999999999999</v>
      </c>
      <c r="I71" s="87" t="s">
        <v>85</v>
      </c>
      <c r="J71" s="8"/>
    </row>
    <row r="72" spans="1:18" ht="30.75" customHeight="1">
      <c r="A72" s="185" t="s">
        <v>22</v>
      </c>
      <c r="B72" s="185"/>
      <c r="C72" s="185"/>
      <c r="D72" s="185"/>
      <c r="E72" s="185"/>
      <c r="F72" s="185"/>
      <c r="G72" s="185"/>
      <c r="H72" s="185"/>
      <c r="I72" s="185"/>
      <c r="J72" s="8"/>
      <c r="K72" s="229"/>
      <c r="L72" s="229"/>
      <c r="M72" s="160"/>
      <c r="N72" s="132"/>
      <c r="O72" s="132"/>
      <c r="P72" s="132"/>
      <c r="Q72" s="118"/>
      <c r="R72" s="136"/>
    </row>
    <row r="73" spans="1:18" ht="30.75" customHeight="1">
      <c r="A73" s="175" t="s">
        <v>154</v>
      </c>
      <c r="B73" s="175"/>
      <c r="C73" s="175"/>
      <c r="D73" s="1">
        <v>100</v>
      </c>
      <c r="E73" s="2">
        <v>6.1</v>
      </c>
      <c r="F73" s="2">
        <v>11</v>
      </c>
      <c r="G73" s="2">
        <v>7.9</v>
      </c>
      <c r="H73" s="3">
        <f>E73*4+F73*9+G73*4</f>
        <v>155</v>
      </c>
      <c r="I73" s="109" t="s">
        <v>153</v>
      </c>
      <c r="J73" s="8"/>
      <c r="K73" s="124"/>
      <c r="L73" s="33"/>
      <c r="M73" s="46"/>
      <c r="N73" s="134"/>
      <c r="O73" s="134"/>
      <c r="P73" s="134"/>
      <c r="Q73" s="135"/>
      <c r="R73" s="137"/>
    </row>
    <row r="74" spans="1:10" ht="30" customHeight="1">
      <c r="A74" s="173" t="s">
        <v>141</v>
      </c>
      <c r="B74" s="174"/>
      <c r="C74" s="174"/>
      <c r="D74" s="80">
        <v>150</v>
      </c>
      <c r="E74" s="15">
        <v>4.7</v>
      </c>
      <c r="F74" s="15">
        <v>4.8</v>
      </c>
      <c r="G74" s="15">
        <v>20.6</v>
      </c>
      <c r="H74" s="14">
        <f>E74*4+F74*9+G74*4</f>
        <v>144.4</v>
      </c>
      <c r="I74" s="102" t="s">
        <v>63</v>
      </c>
      <c r="J74" s="8"/>
    </row>
    <row r="75" spans="1:10" ht="30" customHeight="1">
      <c r="A75" s="183" t="s">
        <v>122</v>
      </c>
      <c r="B75" s="183"/>
      <c r="C75" s="183"/>
      <c r="D75" s="4">
        <v>200</v>
      </c>
      <c r="E75" s="101">
        <v>1</v>
      </c>
      <c r="F75" s="101">
        <v>0</v>
      </c>
      <c r="G75" s="101">
        <v>31.2</v>
      </c>
      <c r="H75" s="14">
        <f>G75*4+F75*9+E75*4</f>
        <v>128.8</v>
      </c>
      <c r="I75" s="103" t="s">
        <v>123</v>
      </c>
      <c r="J75" s="8"/>
    </row>
    <row r="76" spans="1:10" ht="30" customHeight="1">
      <c r="A76" s="172" t="s">
        <v>20</v>
      </c>
      <c r="B76" s="172"/>
      <c r="C76" s="172"/>
      <c r="D76" s="149">
        <v>60</v>
      </c>
      <c r="E76" s="15">
        <v>3</v>
      </c>
      <c r="F76" s="15">
        <v>0.8400000000000001</v>
      </c>
      <c r="G76" s="15">
        <v>24.3</v>
      </c>
      <c r="H76" s="14">
        <v>116.76000000000002</v>
      </c>
      <c r="I76" s="103"/>
      <c r="J76" s="8"/>
    </row>
    <row r="77" spans="1:10" ht="30" customHeight="1">
      <c r="A77" s="170" t="s">
        <v>19</v>
      </c>
      <c r="B77" s="170"/>
      <c r="C77" s="170"/>
      <c r="D77" s="149">
        <v>60</v>
      </c>
      <c r="E77" s="15"/>
      <c r="F77" s="15"/>
      <c r="G77" s="15"/>
      <c r="H77" s="15"/>
      <c r="I77" s="103"/>
      <c r="J77" s="8"/>
    </row>
    <row r="78" spans="1:10" ht="30" customHeight="1">
      <c r="A78" s="170" t="s">
        <v>18</v>
      </c>
      <c r="B78" s="170"/>
      <c r="C78" s="170"/>
      <c r="D78" s="149">
        <v>40</v>
      </c>
      <c r="E78" s="15">
        <v>1.4</v>
      </c>
      <c r="F78" s="15">
        <v>0.2</v>
      </c>
      <c r="G78" s="15">
        <v>18.8</v>
      </c>
      <c r="H78" s="14">
        <v>82.6</v>
      </c>
      <c r="I78" s="87"/>
      <c r="J78" s="8"/>
    </row>
    <row r="79" spans="1:10" ht="30" customHeight="1">
      <c r="A79" s="170" t="s">
        <v>34</v>
      </c>
      <c r="B79" s="170"/>
      <c r="C79" s="170"/>
      <c r="D79" s="149">
        <v>40</v>
      </c>
      <c r="E79" s="15"/>
      <c r="F79" s="15"/>
      <c r="G79" s="15"/>
      <c r="H79" s="14"/>
      <c r="I79" s="87"/>
      <c r="J79" s="8"/>
    </row>
    <row r="80" spans="1:10" ht="30" customHeight="1">
      <c r="A80" s="180" t="s">
        <v>55</v>
      </c>
      <c r="B80" s="180"/>
      <c r="C80" s="180"/>
      <c r="D80" s="107"/>
      <c r="E80" s="99">
        <f>E66+E59</f>
        <v>45.2</v>
      </c>
      <c r="F80" s="99">
        <f>F66+F59</f>
        <v>43.42</v>
      </c>
      <c r="G80" s="99">
        <f>G66+G59</f>
        <v>190.48000000000002</v>
      </c>
      <c r="H80" s="99">
        <f>H66+H59</f>
        <v>1333.5</v>
      </c>
      <c r="I80" s="103"/>
      <c r="J80" s="8"/>
    </row>
    <row r="81" spans="1:10" ht="31.5" customHeight="1">
      <c r="A81" s="188" t="s">
        <v>11</v>
      </c>
      <c r="B81" s="188"/>
      <c r="C81" s="188"/>
      <c r="D81" s="188"/>
      <c r="E81" s="188"/>
      <c r="F81" s="188"/>
      <c r="G81" s="188"/>
      <c r="H81" s="188"/>
      <c r="I81" s="188"/>
      <c r="J81" s="8"/>
    </row>
    <row r="82" spans="1:10" ht="31.5" customHeight="1">
      <c r="A82" s="178" t="s">
        <v>0</v>
      </c>
      <c r="B82" s="181" t="s">
        <v>1</v>
      </c>
      <c r="C82" s="181" t="s">
        <v>2</v>
      </c>
      <c r="D82" s="181" t="s">
        <v>3</v>
      </c>
      <c r="E82" s="181"/>
      <c r="F82" s="181"/>
      <c r="G82" s="181"/>
      <c r="H82" s="181"/>
      <c r="I82" s="184" t="s">
        <v>36</v>
      </c>
      <c r="J82" s="8"/>
    </row>
    <row r="83" spans="1:10" ht="31.5" customHeight="1">
      <c r="A83" s="178"/>
      <c r="B83" s="181"/>
      <c r="C83" s="181"/>
      <c r="D83" s="5" t="s">
        <v>4</v>
      </c>
      <c r="E83" s="24" t="s">
        <v>5</v>
      </c>
      <c r="F83" s="24" t="s">
        <v>6</v>
      </c>
      <c r="G83" s="24" t="s">
        <v>7</v>
      </c>
      <c r="H83" s="156" t="s">
        <v>8</v>
      </c>
      <c r="I83" s="184"/>
      <c r="J83" s="8"/>
    </row>
    <row r="84" spans="1:10" ht="31.5" customHeight="1">
      <c r="A84" s="217" t="s">
        <v>9</v>
      </c>
      <c r="B84" s="217"/>
      <c r="C84" s="217"/>
      <c r="D84" s="162">
        <f>D85+D86+D87+D88</f>
        <v>565</v>
      </c>
      <c r="E84" s="53">
        <f>E85+E86+E87+E88+E89</f>
        <v>24.2</v>
      </c>
      <c r="F84" s="53">
        <f>F85+F86+F87+F88+F89</f>
        <v>31.300000000000004</v>
      </c>
      <c r="G84" s="53">
        <f>G85+G86+G87+G88+G89</f>
        <v>47.1</v>
      </c>
      <c r="H84" s="157">
        <f>H85+H86+H87+H88+H89</f>
        <v>566.9</v>
      </c>
      <c r="I84" s="87"/>
      <c r="J84" s="8"/>
    </row>
    <row r="85" spans="1:10" ht="31.5" customHeight="1">
      <c r="A85" s="183" t="s">
        <v>201</v>
      </c>
      <c r="B85" s="183"/>
      <c r="C85" s="183"/>
      <c r="D85" s="78" t="s">
        <v>204</v>
      </c>
      <c r="E85" s="101">
        <v>5.9</v>
      </c>
      <c r="F85" s="101">
        <v>12.4</v>
      </c>
      <c r="G85" s="101">
        <v>14.7</v>
      </c>
      <c r="H85" s="3">
        <f>E85*4+F85*9+G85*4</f>
        <v>194</v>
      </c>
      <c r="I85" s="110" t="s">
        <v>202</v>
      </c>
      <c r="J85" s="8"/>
    </row>
    <row r="86" spans="1:10" ht="31.5" customHeight="1">
      <c r="A86" s="175" t="s">
        <v>203</v>
      </c>
      <c r="B86" s="175"/>
      <c r="C86" s="175"/>
      <c r="D86" s="1">
        <v>155</v>
      </c>
      <c r="E86" s="15">
        <v>15.5</v>
      </c>
      <c r="F86" s="15">
        <v>17.3</v>
      </c>
      <c r="G86" s="15">
        <v>6.2</v>
      </c>
      <c r="H86" s="14">
        <f>G86*4+F86*9+E86*4</f>
        <v>242.50000000000003</v>
      </c>
      <c r="I86" s="125" t="s">
        <v>110</v>
      </c>
      <c r="J86" s="8"/>
    </row>
    <row r="87" spans="1:10" ht="30" customHeight="1">
      <c r="A87" s="175" t="s">
        <v>109</v>
      </c>
      <c r="B87" s="175"/>
      <c r="C87" s="175"/>
      <c r="D87" s="1">
        <v>200</v>
      </c>
      <c r="E87" s="1">
        <v>0.3</v>
      </c>
      <c r="F87" s="2">
        <v>0</v>
      </c>
      <c r="G87" s="1">
        <v>12.3</v>
      </c>
      <c r="H87" s="3">
        <f>E87*4+F87*9+G87*4</f>
        <v>50.400000000000006</v>
      </c>
      <c r="I87" s="139" t="s">
        <v>179</v>
      </c>
      <c r="J87" s="7"/>
    </row>
    <row r="88" spans="1:10" ht="30" customHeight="1">
      <c r="A88" s="171" t="s">
        <v>25</v>
      </c>
      <c r="B88" s="171"/>
      <c r="C88" s="171"/>
      <c r="D88" s="149">
        <v>125</v>
      </c>
      <c r="E88" s="15">
        <v>1.8</v>
      </c>
      <c r="F88" s="15">
        <v>1.5</v>
      </c>
      <c r="G88" s="15">
        <v>4.5</v>
      </c>
      <c r="H88" s="14">
        <f>E88*4+F88*9+G88*4</f>
        <v>38.7</v>
      </c>
      <c r="I88" s="87"/>
      <c r="J88" s="7"/>
    </row>
    <row r="89" spans="1:10" ht="30" customHeight="1">
      <c r="A89" s="170" t="s">
        <v>18</v>
      </c>
      <c r="B89" s="170"/>
      <c r="C89" s="170"/>
      <c r="D89" s="149">
        <v>20</v>
      </c>
      <c r="E89" s="15">
        <v>0.7</v>
      </c>
      <c r="F89" s="15">
        <v>0.1</v>
      </c>
      <c r="G89" s="15">
        <v>9.4</v>
      </c>
      <c r="H89" s="14">
        <v>41.3</v>
      </c>
      <c r="I89" s="87"/>
      <c r="J89" s="7"/>
    </row>
    <row r="90" spans="1:10" ht="30" customHeight="1">
      <c r="A90" s="170" t="s">
        <v>34</v>
      </c>
      <c r="B90" s="170"/>
      <c r="C90" s="170"/>
      <c r="D90" s="149">
        <v>20</v>
      </c>
      <c r="E90" s="15"/>
      <c r="F90" s="15"/>
      <c r="G90" s="15"/>
      <c r="H90" s="14"/>
      <c r="I90" s="87"/>
      <c r="J90" s="7"/>
    </row>
    <row r="91" spans="1:10" ht="30" customHeight="1">
      <c r="A91" s="177" t="s">
        <v>53</v>
      </c>
      <c r="B91" s="177"/>
      <c r="C91" s="177"/>
      <c r="D91" s="81">
        <f>D92+270+D97+D99+D100+D101</f>
        <v>770</v>
      </c>
      <c r="E91" s="31">
        <f>E92+E96+E97+E99+E100+E101+E102+E104</f>
        <v>24.6</v>
      </c>
      <c r="F91" s="31">
        <f>F92+F96+F97+F99+F100+F101+F102+F104</f>
        <v>28.86</v>
      </c>
      <c r="G91" s="31">
        <f>G92+G96+G97+G99+G100+G101+G102+G104</f>
        <v>92.2</v>
      </c>
      <c r="H91" s="112">
        <f>H92+H96+H97+H99+H100+H101+H102+H104</f>
        <v>726.94</v>
      </c>
      <c r="I91" s="104"/>
      <c r="J91" s="7"/>
    </row>
    <row r="92" spans="1:10" ht="30" customHeight="1">
      <c r="A92" s="173" t="s">
        <v>205</v>
      </c>
      <c r="B92" s="173"/>
      <c r="C92" s="173"/>
      <c r="D92" s="80">
        <v>60</v>
      </c>
      <c r="E92" s="15">
        <v>1.1</v>
      </c>
      <c r="F92" s="15">
        <v>3.1</v>
      </c>
      <c r="G92" s="15">
        <v>3.7</v>
      </c>
      <c r="H92" s="14">
        <f>G92*4+F92*9+E92*4</f>
        <v>47.1</v>
      </c>
      <c r="I92" s="110" t="s">
        <v>206</v>
      </c>
      <c r="J92" s="7"/>
    </row>
    <row r="93" spans="1:13" ht="30" customHeight="1">
      <c r="A93" s="185" t="s">
        <v>22</v>
      </c>
      <c r="B93" s="185"/>
      <c r="C93" s="185"/>
      <c r="D93" s="185"/>
      <c r="E93" s="185"/>
      <c r="F93" s="185"/>
      <c r="G93" s="185"/>
      <c r="H93" s="185"/>
      <c r="I93" s="185"/>
      <c r="J93" s="7"/>
      <c r="K93" s="62"/>
      <c r="L93" s="66"/>
      <c r="M93" s="67"/>
    </row>
    <row r="94" spans="1:13" ht="30" customHeight="1">
      <c r="A94" s="176" t="s">
        <v>69</v>
      </c>
      <c r="B94" s="176"/>
      <c r="C94" s="176"/>
      <c r="D94" s="1">
        <v>60</v>
      </c>
      <c r="E94" s="15">
        <v>0.6</v>
      </c>
      <c r="F94" s="15">
        <v>3.1</v>
      </c>
      <c r="G94" s="15">
        <v>2.1</v>
      </c>
      <c r="H94" s="14">
        <f>E94*4+F94*9+G94*4</f>
        <v>38.7</v>
      </c>
      <c r="I94" s="103" t="s">
        <v>70</v>
      </c>
      <c r="J94" s="7"/>
      <c r="K94" s="62"/>
      <c r="L94" s="66"/>
      <c r="M94" s="48"/>
    </row>
    <row r="95" spans="1:13" ht="30" customHeight="1">
      <c r="A95" s="212" t="s">
        <v>231</v>
      </c>
      <c r="B95" s="212"/>
      <c r="C95" s="212"/>
      <c r="D95" s="167" t="s">
        <v>207</v>
      </c>
      <c r="E95" s="15">
        <v>5.9</v>
      </c>
      <c r="F95" s="15">
        <v>9.5</v>
      </c>
      <c r="G95" s="15">
        <v>14.1</v>
      </c>
      <c r="H95" s="14">
        <f>E95*4+F95*9+G95*4</f>
        <v>165.5</v>
      </c>
      <c r="I95" s="103" t="s">
        <v>270</v>
      </c>
      <c r="J95" s="8"/>
      <c r="K95" s="61"/>
      <c r="L95" s="66"/>
      <c r="M95" s="48"/>
    </row>
    <row r="96" spans="1:13" ht="30" customHeight="1">
      <c r="A96" s="212" t="s">
        <v>208</v>
      </c>
      <c r="B96" s="212"/>
      <c r="C96" s="212"/>
      <c r="D96" s="1" t="s">
        <v>207</v>
      </c>
      <c r="E96" s="1">
        <v>5.7</v>
      </c>
      <c r="F96" s="1">
        <v>9.1</v>
      </c>
      <c r="G96" s="1">
        <v>14.1</v>
      </c>
      <c r="H96" s="14">
        <f>G96*4+F96*9+E96*4</f>
        <v>161.1</v>
      </c>
      <c r="I96" s="103" t="s">
        <v>270</v>
      </c>
      <c r="J96" s="8"/>
      <c r="K96" s="62"/>
      <c r="L96" s="34"/>
      <c r="M96" s="48"/>
    </row>
    <row r="97" spans="1:20" ht="30" customHeight="1">
      <c r="A97" s="175" t="s">
        <v>238</v>
      </c>
      <c r="B97" s="175"/>
      <c r="C97" s="175"/>
      <c r="D97" s="1">
        <v>90</v>
      </c>
      <c r="E97" s="15">
        <v>11.9</v>
      </c>
      <c r="F97" s="2">
        <v>11.4</v>
      </c>
      <c r="G97" s="2">
        <v>10.8</v>
      </c>
      <c r="H97" s="3">
        <f>E97*4+F97*9+G97*4</f>
        <v>193.40000000000003</v>
      </c>
      <c r="I97" s="125" t="s">
        <v>111</v>
      </c>
      <c r="J97" s="7"/>
      <c r="K97" s="230"/>
      <c r="L97" s="230"/>
      <c r="M97" s="230"/>
      <c r="N97" s="67"/>
      <c r="O97" s="118"/>
      <c r="P97" s="118"/>
      <c r="Q97" s="118"/>
      <c r="R97" s="118"/>
      <c r="S97" s="116"/>
      <c r="T97" s="117"/>
    </row>
    <row r="98" spans="1:10" ht="30" customHeight="1">
      <c r="A98" s="173" t="s">
        <v>114</v>
      </c>
      <c r="B98" s="173"/>
      <c r="C98" s="173"/>
      <c r="D98" s="20" t="s">
        <v>113</v>
      </c>
      <c r="E98" s="52"/>
      <c r="F98" s="52"/>
      <c r="G98" s="52"/>
      <c r="H98" s="25"/>
      <c r="I98" s="23"/>
      <c r="J98" s="7"/>
    </row>
    <row r="99" spans="1:10" ht="30" customHeight="1">
      <c r="A99" s="172" t="s">
        <v>83</v>
      </c>
      <c r="B99" s="172"/>
      <c r="C99" s="172"/>
      <c r="D99" s="149">
        <v>50</v>
      </c>
      <c r="E99" s="15">
        <v>1</v>
      </c>
      <c r="F99" s="15">
        <v>1.7</v>
      </c>
      <c r="G99" s="15">
        <v>4.1</v>
      </c>
      <c r="H99" s="14">
        <f>E99*4+F99*9+G99*4</f>
        <v>35.699999999999996</v>
      </c>
      <c r="I99" s="125" t="s">
        <v>112</v>
      </c>
      <c r="J99" s="7"/>
    </row>
    <row r="100" spans="1:10" ht="30" customHeight="1">
      <c r="A100" s="202" t="s">
        <v>43</v>
      </c>
      <c r="B100" s="202"/>
      <c r="C100" s="202"/>
      <c r="D100" s="80">
        <v>100</v>
      </c>
      <c r="E100" s="79">
        <v>2</v>
      </c>
      <c r="F100" s="79">
        <v>2.9</v>
      </c>
      <c r="G100" s="79">
        <v>13.3</v>
      </c>
      <c r="H100" s="158">
        <f>E100*4+F100*9+G100*4</f>
        <v>87.3</v>
      </c>
      <c r="I100" s="140" t="s">
        <v>44</v>
      </c>
      <c r="J100" s="71"/>
    </row>
    <row r="101" spans="1:10" ht="30" customHeight="1">
      <c r="A101" s="172" t="s">
        <v>66</v>
      </c>
      <c r="B101" s="172"/>
      <c r="C101" s="172"/>
      <c r="D101" s="149">
        <v>200</v>
      </c>
      <c r="E101" s="15">
        <v>0.2</v>
      </c>
      <c r="F101" s="15">
        <v>0</v>
      </c>
      <c r="G101" s="15">
        <v>20.6</v>
      </c>
      <c r="H101" s="154">
        <f>G101*4+F101*9+E101*4</f>
        <v>83.2</v>
      </c>
      <c r="I101" s="103" t="s">
        <v>67</v>
      </c>
      <c r="J101" s="7"/>
    </row>
    <row r="102" spans="1:10" ht="30" customHeight="1">
      <c r="A102" s="172" t="s">
        <v>20</v>
      </c>
      <c r="B102" s="172"/>
      <c r="C102" s="172"/>
      <c r="D102" s="149">
        <v>40</v>
      </c>
      <c r="E102" s="15">
        <v>2</v>
      </c>
      <c r="F102" s="15">
        <v>0.56</v>
      </c>
      <c r="G102" s="15">
        <v>16.2</v>
      </c>
      <c r="H102" s="14">
        <v>77.84</v>
      </c>
      <c r="I102" s="103"/>
      <c r="J102" s="7"/>
    </row>
    <row r="103" spans="1:10" ht="30" customHeight="1">
      <c r="A103" s="170" t="s">
        <v>19</v>
      </c>
      <c r="B103" s="170"/>
      <c r="C103" s="170"/>
      <c r="D103" s="149">
        <v>40</v>
      </c>
      <c r="E103" s="15"/>
      <c r="F103" s="15"/>
      <c r="G103" s="15"/>
      <c r="H103" s="14"/>
      <c r="I103" s="103"/>
      <c r="J103" s="7"/>
    </row>
    <row r="104" spans="1:10" ht="30" customHeight="1">
      <c r="A104" s="170" t="s">
        <v>18</v>
      </c>
      <c r="B104" s="170"/>
      <c r="C104" s="170"/>
      <c r="D104" s="149">
        <v>20</v>
      </c>
      <c r="E104" s="15">
        <v>0.7</v>
      </c>
      <c r="F104" s="15">
        <v>0.1</v>
      </c>
      <c r="G104" s="15">
        <v>9.4</v>
      </c>
      <c r="H104" s="14">
        <f>G104*4+F104*9+E104*4</f>
        <v>41.3</v>
      </c>
      <c r="I104" s="87"/>
      <c r="J104" s="7"/>
    </row>
    <row r="105" spans="1:10" ht="30" customHeight="1">
      <c r="A105" s="170" t="s">
        <v>34</v>
      </c>
      <c r="B105" s="170"/>
      <c r="C105" s="170"/>
      <c r="D105" s="149">
        <v>20</v>
      </c>
      <c r="E105" s="15"/>
      <c r="F105" s="15"/>
      <c r="G105" s="15"/>
      <c r="H105" s="14"/>
      <c r="I105" s="87"/>
      <c r="J105" s="7"/>
    </row>
    <row r="106" spans="1:10" ht="30" customHeight="1">
      <c r="A106" s="180" t="s">
        <v>55</v>
      </c>
      <c r="B106" s="180"/>
      <c r="C106" s="180"/>
      <c r="D106" s="107"/>
      <c r="E106" s="99">
        <f>E91+E84</f>
        <v>48.8</v>
      </c>
      <c r="F106" s="99">
        <f>F91+F84</f>
        <v>60.160000000000004</v>
      </c>
      <c r="G106" s="99">
        <f>G91+G84</f>
        <v>139.3</v>
      </c>
      <c r="H106" s="99">
        <f>H91+H84</f>
        <v>1293.8400000000001</v>
      </c>
      <c r="I106" s="103"/>
      <c r="J106" s="7"/>
    </row>
    <row r="107" spans="1:10" ht="30" customHeight="1">
      <c r="A107" s="188" t="s">
        <v>12</v>
      </c>
      <c r="B107" s="188"/>
      <c r="C107" s="188"/>
      <c r="D107" s="188"/>
      <c r="E107" s="188"/>
      <c r="F107" s="188"/>
      <c r="G107" s="188"/>
      <c r="H107" s="188"/>
      <c r="I107" s="188"/>
      <c r="J107" s="7"/>
    </row>
    <row r="108" spans="1:10" ht="30" customHeight="1">
      <c r="A108" s="178" t="s">
        <v>0</v>
      </c>
      <c r="B108" s="181" t="s">
        <v>1</v>
      </c>
      <c r="C108" s="181" t="s">
        <v>2</v>
      </c>
      <c r="D108" s="181" t="s">
        <v>3</v>
      </c>
      <c r="E108" s="181"/>
      <c r="F108" s="181"/>
      <c r="G108" s="181"/>
      <c r="H108" s="181"/>
      <c r="I108" s="184" t="s">
        <v>36</v>
      </c>
      <c r="J108" s="7"/>
    </row>
    <row r="109" spans="1:10" ht="30" customHeight="1">
      <c r="A109" s="178"/>
      <c r="B109" s="181"/>
      <c r="C109" s="181"/>
      <c r="D109" s="5" t="s">
        <v>4</v>
      </c>
      <c r="E109" s="24" t="s">
        <v>5</v>
      </c>
      <c r="F109" s="24" t="s">
        <v>6</v>
      </c>
      <c r="G109" s="24" t="s">
        <v>7</v>
      </c>
      <c r="H109" s="156" t="s">
        <v>8</v>
      </c>
      <c r="I109" s="184"/>
      <c r="J109" s="7"/>
    </row>
    <row r="110" spans="1:10" ht="30" customHeight="1">
      <c r="A110" s="177" t="s">
        <v>9</v>
      </c>
      <c r="B110" s="177"/>
      <c r="C110" s="177"/>
      <c r="D110" s="112">
        <f>D111+D113+D114+D112</f>
        <v>550</v>
      </c>
      <c r="E110" s="31">
        <f>E111+E113+E114+E115+E117+E112</f>
        <v>16.22</v>
      </c>
      <c r="F110" s="31">
        <f>F111+F113+F114+F115+F117+F112</f>
        <v>14.899999999999999</v>
      </c>
      <c r="G110" s="31">
        <f>G111+G113+G114+G115+G117+G112</f>
        <v>73.26</v>
      </c>
      <c r="H110" s="112">
        <f>H111+H113+H114+H115+H117+H112</f>
        <v>492.0200000000001</v>
      </c>
      <c r="I110" s="87"/>
      <c r="J110" s="7"/>
    </row>
    <row r="111" spans="1:10" ht="30" customHeight="1">
      <c r="A111" s="222" t="s">
        <v>209</v>
      </c>
      <c r="B111" s="223"/>
      <c r="C111" s="224"/>
      <c r="D111" s="1">
        <v>200</v>
      </c>
      <c r="E111" s="2">
        <v>11.4</v>
      </c>
      <c r="F111" s="2">
        <v>11.5</v>
      </c>
      <c r="G111" s="2">
        <v>20.3</v>
      </c>
      <c r="H111" s="3">
        <f>E111*4+F111*9+G111*4</f>
        <v>230.3</v>
      </c>
      <c r="I111" s="125" t="s">
        <v>210</v>
      </c>
      <c r="J111" s="7"/>
    </row>
    <row r="112" spans="1:11" ht="30" customHeight="1">
      <c r="A112" s="175" t="s">
        <v>163</v>
      </c>
      <c r="B112" s="175"/>
      <c r="C112" s="175"/>
      <c r="D112" s="1">
        <v>20</v>
      </c>
      <c r="E112" s="15">
        <v>0.22</v>
      </c>
      <c r="F112" s="15">
        <v>0.02</v>
      </c>
      <c r="G112" s="15">
        <v>0.76</v>
      </c>
      <c r="H112" s="14">
        <f>E112*4+F112*9+G112*4</f>
        <v>4.1</v>
      </c>
      <c r="I112" s="102" t="s">
        <v>64</v>
      </c>
      <c r="J112" s="7"/>
      <c r="K112" s="61"/>
    </row>
    <row r="113" spans="1:11" ht="30" customHeight="1">
      <c r="A113" s="170" t="s">
        <v>95</v>
      </c>
      <c r="B113" s="170"/>
      <c r="C113" s="170"/>
      <c r="D113" s="149">
        <v>200</v>
      </c>
      <c r="E113" s="2">
        <v>2.3</v>
      </c>
      <c r="F113" s="15">
        <v>2.5</v>
      </c>
      <c r="G113" s="2">
        <v>14.8</v>
      </c>
      <c r="H113" s="14">
        <f>G113*4+F113*9+E113*4</f>
        <v>90.9</v>
      </c>
      <c r="I113" s="115" t="s">
        <v>96</v>
      </c>
      <c r="J113" s="72"/>
      <c r="K113" s="61"/>
    </row>
    <row r="114" spans="1:11" ht="28.5" customHeight="1">
      <c r="A114" s="171" t="s">
        <v>39</v>
      </c>
      <c r="B114" s="171"/>
      <c r="C114" s="171"/>
      <c r="D114" s="55">
        <v>130</v>
      </c>
      <c r="E114" s="21">
        <v>0.6</v>
      </c>
      <c r="F114" s="21">
        <v>0.5</v>
      </c>
      <c r="G114" s="21">
        <v>19.9</v>
      </c>
      <c r="H114" s="14">
        <f>E114*4+F114*9+G114*4</f>
        <v>86.5</v>
      </c>
      <c r="I114" s="114" t="s">
        <v>51</v>
      </c>
      <c r="J114" s="40"/>
      <c r="K114" s="61"/>
    </row>
    <row r="115" spans="1:10" ht="28.5" customHeight="1">
      <c r="A115" s="172" t="s">
        <v>20</v>
      </c>
      <c r="B115" s="172"/>
      <c r="C115" s="172"/>
      <c r="D115" s="149">
        <v>20</v>
      </c>
      <c r="E115" s="15">
        <v>1</v>
      </c>
      <c r="F115" s="15">
        <v>0.2800000000000001</v>
      </c>
      <c r="G115" s="15">
        <v>8.1</v>
      </c>
      <c r="H115" s="14">
        <v>38.92</v>
      </c>
      <c r="I115" s="103"/>
      <c r="J115" s="40"/>
    </row>
    <row r="116" spans="1:10" ht="28.5" customHeight="1">
      <c r="A116" s="170" t="s">
        <v>19</v>
      </c>
      <c r="B116" s="170"/>
      <c r="C116" s="170"/>
      <c r="D116" s="149">
        <v>20</v>
      </c>
      <c r="E116" s="15"/>
      <c r="F116" s="15"/>
      <c r="G116" s="15"/>
      <c r="H116" s="14"/>
      <c r="I116" s="103"/>
      <c r="J116" s="40"/>
    </row>
    <row r="117" spans="1:11" ht="28.5" customHeight="1">
      <c r="A117" s="172" t="s">
        <v>18</v>
      </c>
      <c r="B117" s="172"/>
      <c r="C117" s="172"/>
      <c r="D117" s="149">
        <v>20</v>
      </c>
      <c r="E117" s="15">
        <v>0.7</v>
      </c>
      <c r="F117" s="15">
        <v>0.1</v>
      </c>
      <c r="G117" s="15">
        <v>9.4</v>
      </c>
      <c r="H117" s="14">
        <v>41.3</v>
      </c>
      <c r="I117" s="103"/>
      <c r="J117" s="40"/>
      <c r="K117" s="62"/>
    </row>
    <row r="118" spans="1:11" ht="28.5" customHeight="1">
      <c r="A118" s="170" t="s">
        <v>34</v>
      </c>
      <c r="B118" s="170"/>
      <c r="C118" s="170"/>
      <c r="D118" s="149">
        <v>20</v>
      </c>
      <c r="E118" s="15"/>
      <c r="F118" s="15"/>
      <c r="G118" s="15"/>
      <c r="H118" s="14"/>
      <c r="I118" s="103"/>
      <c r="J118" s="40"/>
      <c r="K118" s="61"/>
    </row>
    <row r="119" spans="1:11" ht="28.5" customHeight="1">
      <c r="A119" s="177" t="s">
        <v>53</v>
      </c>
      <c r="B119" s="177"/>
      <c r="C119" s="177"/>
      <c r="D119" s="81">
        <f>D120+265+D124+D127+D130</f>
        <v>765</v>
      </c>
      <c r="E119" s="31">
        <f>E120+E121+E124+E127+E130+E133+E135</f>
        <v>26.099999999999998</v>
      </c>
      <c r="F119" s="31">
        <f>F120+F121+F124+F127+F130+F133+F135</f>
        <v>27.860000000000003</v>
      </c>
      <c r="G119" s="31">
        <f>G120+G121+G124+G127+G130+G133+G135</f>
        <v>96.80000000000001</v>
      </c>
      <c r="H119" s="31">
        <f>H120+H121+H124+H127+H130+H133+H135</f>
        <v>742.34</v>
      </c>
      <c r="I119" s="104"/>
      <c r="J119" s="40"/>
      <c r="K119" s="61"/>
    </row>
    <row r="120" spans="1:11" ht="28.5" customHeight="1">
      <c r="A120" s="175" t="s">
        <v>241</v>
      </c>
      <c r="B120" s="175"/>
      <c r="C120" s="175"/>
      <c r="D120" s="1">
        <v>60</v>
      </c>
      <c r="E120" s="2">
        <v>1.7</v>
      </c>
      <c r="F120" s="2">
        <v>3</v>
      </c>
      <c r="G120" s="2">
        <v>2.2</v>
      </c>
      <c r="H120" s="3">
        <f>E120*4+F120*9+G120*4</f>
        <v>42.599999999999994</v>
      </c>
      <c r="I120" s="141" t="s">
        <v>211</v>
      </c>
      <c r="J120" s="40"/>
      <c r="K120" s="61"/>
    </row>
    <row r="121" spans="1:22" ht="30" customHeight="1">
      <c r="A121" s="175" t="s">
        <v>212</v>
      </c>
      <c r="B121" s="175"/>
      <c r="C121" s="175"/>
      <c r="D121" s="149" t="s">
        <v>54</v>
      </c>
      <c r="E121" s="15">
        <v>5.7</v>
      </c>
      <c r="F121" s="15">
        <v>6.3</v>
      </c>
      <c r="G121" s="15">
        <v>21</v>
      </c>
      <c r="H121" s="14">
        <f>G121*4+F121*9+E121*4</f>
        <v>163.5</v>
      </c>
      <c r="I121" s="125" t="s">
        <v>65</v>
      </c>
      <c r="J121" s="40"/>
      <c r="N121" s="131"/>
      <c r="O121" s="129"/>
      <c r="P121" s="129"/>
      <c r="Q121" s="129"/>
      <c r="R121" s="123"/>
      <c r="S121" s="118"/>
      <c r="T121" s="118"/>
      <c r="U121" s="118"/>
      <c r="V121" s="127"/>
    </row>
    <row r="122" spans="1:10" ht="30" customHeight="1">
      <c r="A122" s="185" t="s">
        <v>22</v>
      </c>
      <c r="B122" s="185"/>
      <c r="C122" s="185"/>
      <c r="D122" s="185"/>
      <c r="E122" s="185"/>
      <c r="F122" s="185"/>
      <c r="G122" s="185"/>
      <c r="H122" s="185"/>
      <c r="I122" s="185"/>
      <c r="J122" s="40"/>
    </row>
    <row r="123" spans="1:10" ht="30" customHeight="1">
      <c r="A123" s="175" t="s">
        <v>171</v>
      </c>
      <c r="B123" s="175"/>
      <c r="C123" s="175"/>
      <c r="D123" s="149" t="s">
        <v>54</v>
      </c>
      <c r="E123" s="15">
        <v>5</v>
      </c>
      <c r="F123" s="15">
        <v>5.7</v>
      </c>
      <c r="G123" s="15">
        <v>21</v>
      </c>
      <c r="H123" s="14">
        <f>G123*4+F123*9+E123*4</f>
        <v>155.3</v>
      </c>
      <c r="I123" s="125" t="s">
        <v>65</v>
      </c>
      <c r="J123" s="40"/>
    </row>
    <row r="124" spans="1:10" ht="30" customHeight="1">
      <c r="A124" s="202" t="s">
        <v>213</v>
      </c>
      <c r="B124" s="202"/>
      <c r="C124" s="202"/>
      <c r="D124" s="20">
        <v>90</v>
      </c>
      <c r="E124" s="23">
        <v>12.1</v>
      </c>
      <c r="F124" s="23">
        <v>14.8</v>
      </c>
      <c r="G124" s="23">
        <v>0.6</v>
      </c>
      <c r="H124" s="14">
        <f>E124*4+F124*9+G124*4</f>
        <v>184.00000000000003</v>
      </c>
      <c r="I124" s="87" t="s">
        <v>214</v>
      </c>
      <c r="J124" s="7"/>
    </row>
    <row r="125" spans="1:10" ht="30" customHeight="1">
      <c r="A125" s="185" t="s">
        <v>22</v>
      </c>
      <c r="B125" s="185"/>
      <c r="C125" s="185"/>
      <c r="D125" s="185"/>
      <c r="E125" s="185"/>
      <c r="F125" s="185"/>
      <c r="G125" s="185"/>
      <c r="H125" s="185"/>
      <c r="I125" s="185"/>
      <c r="J125" s="7"/>
    </row>
    <row r="126" spans="1:10" ht="30" customHeight="1">
      <c r="A126" s="172" t="s">
        <v>215</v>
      </c>
      <c r="B126" s="172"/>
      <c r="C126" s="172"/>
      <c r="D126" s="149">
        <v>100</v>
      </c>
      <c r="E126" s="15">
        <v>17.1</v>
      </c>
      <c r="F126" s="15">
        <v>15.2</v>
      </c>
      <c r="G126" s="15">
        <v>4.2</v>
      </c>
      <c r="H126" s="14">
        <f>E126*4+F126*9+G126*4</f>
        <v>222</v>
      </c>
      <c r="I126" s="102" t="s">
        <v>216</v>
      </c>
      <c r="J126" s="7"/>
    </row>
    <row r="127" spans="1:10" ht="30" customHeight="1">
      <c r="A127" s="170" t="s">
        <v>57</v>
      </c>
      <c r="B127" s="170"/>
      <c r="C127" s="170"/>
      <c r="D127" s="57">
        <v>150</v>
      </c>
      <c r="E127" s="15">
        <v>3.5</v>
      </c>
      <c r="F127" s="15">
        <v>3.1</v>
      </c>
      <c r="G127" s="2">
        <v>25.4</v>
      </c>
      <c r="H127" s="14">
        <f>G127*4+F127*9+E127*4</f>
        <v>143.5</v>
      </c>
      <c r="I127" s="103" t="s">
        <v>58</v>
      </c>
      <c r="J127" s="8"/>
    </row>
    <row r="128" spans="1:10" ht="30" customHeight="1">
      <c r="A128" s="185" t="s">
        <v>22</v>
      </c>
      <c r="B128" s="185"/>
      <c r="C128" s="185"/>
      <c r="D128" s="185"/>
      <c r="E128" s="185"/>
      <c r="F128" s="185"/>
      <c r="G128" s="185"/>
      <c r="H128" s="185"/>
      <c r="I128" s="185"/>
      <c r="J128" s="8"/>
    </row>
    <row r="129" spans="1:10" ht="30" customHeight="1">
      <c r="A129" s="170" t="s">
        <v>118</v>
      </c>
      <c r="B129" s="170"/>
      <c r="C129" s="170"/>
      <c r="D129" s="1">
        <v>150</v>
      </c>
      <c r="E129" s="15">
        <v>5.6</v>
      </c>
      <c r="F129" s="15">
        <v>3.3</v>
      </c>
      <c r="G129" s="15">
        <v>27.7</v>
      </c>
      <c r="H129" s="14">
        <f>G129*4+F129*9+E129*4</f>
        <v>162.9</v>
      </c>
      <c r="I129" s="141" t="s">
        <v>119</v>
      </c>
      <c r="J129" s="8"/>
    </row>
    <row r="130" spans="1:10" ht="30" customHeight="1">
      <c r="A130" s="113" t="s">
        <v>81</v>
      </c>
      <c r="B130" s="16">
        <v>200</v>
      </c>
      <c r="C130" s="16">
        <v>200</v>
      </c>
      <c r="D130" s="1">
        <v>200</v>
      </c>
      <c r="E130" s="2">
        <v>0.4</v>
      </c>
      <c r="F130" s="2">
        <v>0</v>
      </c>
      <c r="G130" s="2">
        <v>22</v>
      </c>
      <c r="H130" s="3">
        <f>E130*4+F130*9+G130*4</f>
        <v>89.6</v>
      </c>
      <c r="I130" s="109" t="s">
        <v>82</v>
      </c>
      <c r="J130" s="8"/>
    </row>
    <row r="131" spans="1:10" ht="30" customHeight="1">
      <c r="A131" s="185" t="s">
        <v>22</v>
      </c>
      <c r="B131" s="185"/>
      <c r="C131" s="185"/>
      <c r="D131" s="185"/>
      <c r="E131" s="185"/>
      <c r="F131" s="185"/>
      <c r="G131" s="185"/>
      <c r="H131" s="185"/>
      <c r="I131" s="185"/>
      <c r="J131" s="8"/>
    </row>
    <row r="132" spans="1:10" ht="30" customHeight="1">
      <c r="A132" s="170" t="s">
        <v>155</v>
      </c>
      <c r="B132" s="203"/>
      <c r="C132" s="203"/>
      <c r="D132" s="4">
        <v>200</v>
      </c>
      <c r="E132" s="2">
        <v>0.3</v>
      </c>
      <c r="F132" s="2">
        <v>0.02</v>
      </c>
      <c r="G132" s="2">
        <v>26.4</v>
      </c>
      <c r="H132" s="3">
        <f>E132*4+F132*9+G132*4</f>
        <v>106.97999999999999</v>
      </c>
      <c r="I132" s="110" t="s">
        <v>156</v>
      </c>
      <c r="J132" s="8"/>
    </row>
    <row r="133" spans="1:11" ht="30.75" customHeight="1">
      <c r="A133" s="172" t="s">
        <v>20</v>
      </c>
      <c r="B133" s="172"/>
      <c r="C133" s="172"/>
      <c r="D133" s="149">
        <v>40</v>
      </c>
      <c r="E133" s="15">
        <v>2</v>
      </c>
      <c r="F133" s="15">
        <v>0.56</v>
      </c>
      <c r="G133" s="15">
        <v>16.2</v>
      </c>
      <c r="H133" s="14">
        <v>77.84</v>
      </c>
      <c r="I133" s="103"/>
      <c r="J133" s="8"/>
      <c r="K133" s="36"/>
    </row>
    <row r="134" spans="1:11" ht="30.75" customHeight="1">
      <c r="A134" s="170" t="s">
        <v>19</v>
      </c>
      <c r="B134" s="170"/>
      <c r="C134" s="170"/>
      <c r="D134" s="149">
        <v>40</v>
      </c>
      <c r="E134" s="15"/>
      <c r="F134" s="15"/>
      <c r="G134" s="15"/>
      <c r="H134" s="14"/>
      <c r="I134" s="103"/>
      <c r="J134" s="8"/>
      <c r="K134" s="38"/>
    </row>
    <row r="135" spans="1:11" ht="30.75" customHeight="1">
      <c r="A135" s="170" t="s">
        <v>18</v>
      </c>
      <c r="B135" s="170"/>
      <c r="C135" s="170"/>
      <c r="D135" s="149">
        <v>20</v>
      </c>
      <c r="E135" s="15">
        <v>0.7</v>
      </c>
      <c r="F135" s="15">
        <v>0.1</v>
      </c>
      <c r="G135" s="15">
        <v>9.4</v>
      </c>
      <c r="H135" s="14">
        <f>G135*4+F135*9+E135*4</f>
        <v>41.3</v>
      </c>
      <c r="I135" s="87"/>
      <c r="J135" s="8"/>
      <c r="K135" s="38"/>
    </row>
    <row r="136" spans="1:11" ht="30.75" customHeight="1">
      <c r="A136" s="170" t="s">
        <v>34</v>
      </c>
      <c r="B136" s="170"/>
      <c r="C136" s="170"/>
      <c r="D136" s="149">
        <v>20</v>
      </c>
      <c r="E136" s="15"/>
      <c r="F136" s="15"/>
      <c r="G136" s="15"/>
      <c r="H136" s="14"/>
      <c r="I136" s="87"/>
      <c r="J136" s="8"/>
      <c r="K136" s="38"/>
    </row>
    <row r="137" spans="1:11" ht="30.75" customHeight="1">
      <c r="A137" s="180" t="s">
        <v>55</v>
      </c>
      <c r="B137" s="180"/>
      <c r="C137" s="180"/>
      <c r="D137" s="107"/>
      <c r="E137" s="99">
        <f>E119+E110</f>
        <v>42.31999999999999</v>
      </c>
      <c r="F137" s="99">
        <f>F119+F110</f>
        <v>42.760000000000005</v>
      </c>
      <c r="G137" s="99">
        <f>G119+G110</f>
        <v>170.06</v>
      </c>
      <c r="H137" s="27">
        <f>H119+H110</f>
        <v>1234.3600000000001</v>
      </c>
      <c r="I137" s="103"/>
      <c r="J137" s="8"/>
      <c r="K137" s="38"/>
    </row>
    <row r="138" spans="1:11" ht="30.75" customHeight="1">
      <c r="A138" s="190" t="s">
        <v>97</v>
      </c>
      <c r="B138" s="191"/>
      <c r="C138" s="191"/>
      <c r="D138" s="191"/>
      <c r="E138" s="27">
        <f>(E137+E106+E80+E55+E31)/5</f>
        <v>44.983999999999995</v>
      </c>
      <c r="F138" s="27">
        <f>(F137+F106+F80+F55+F31)/5</f>
        <v>45.14000000000001</v>
      </c>
      <c r="G138" s="27">
        <f>(G137+G106+G80+G55+G31)/5</f>
        <v>175.608</v>
      </c>
      <c r="H138" s="27">
        <f>(H137+H106+H80+H55+H31)/5</f>
        <v>1288.6280000000002</v>
      </c>
      <c r="I138" s="204" t="s">
        <v>79</v>
      </c>
      <c r="J138" s="8"/>
      <c r="K138" s="38"/>
    </row>
    <row r="139" spans="1:12" ht="30.75" customHeight="1">
      <c r="A139" s="190" t="s">
        <v>98</v>
      </c>
      <c r="B139" s="191"/>
      <c r="C139" s="191"/>
      <c r="D139" s="191"/>
      <c r="E139" s="27" t="s">
        <v>99</v>
      </c>
      <c r="F139" s="27" t="s">
        <v>100</v>
      </c>
      <c r="G139" s="27" t="s">
        <v>101</v>
      </c>
      <c r="H139" s="27" t="s">
        <v>102</v>
      </c>
      <c r="I139" s="204"/>
      <c r="J139" s="8"/>
      <c r="K139" s="38"/>
      <c r="L139" s="63"/>
    </row>
    <row r="140" spans="1:11" ht="30.75" customHeight="1">
      <c r="A140" s="216" t="s">
        <v>146</v>
      </c>
      <c r="B140" s="216"/>
      <c r="C140" s="216"/>
      <c r="D140" s="216"/>
      <c r="E140" s="216"/>
      <c r="F140" s="216"/>
      <c r="G140" s="216"/>
      <c r="H140" s="216"/>
      <c r="I140" s="216"/>
      <c r="J140" s="8"/>
      <c r="K140" s="38"/>
    </row>
    <row r="141" spans="1:11" ht="30.75" customHeight="1">
      <c r="A141" s="188" t="s">
        <v>13</v>
      </c>
      <c r="B141" s="188"/>
      <c r="C141" s="188"/>
      <c r="D141" s="188"/>
      <c r="E141" s="188"/>
      <c r="F141" s="188"/>
      <c r="G141" s="188"/>
      <c r="H141" s="188"/>
      <c r="I141" s="188"/>
      <c r="J141" s="8"/>
      <c r="K141" s="37"/>
    </row>
    <row r="142" spans="1:11" ht="30.75" customHeight="1">
      <c r="A142" s="178" t="s">
        <v>0</v>
      </c>
      <c r="B142" s="181" t="s">
        <v>1</v>
      </c>
      <c r="C142" s="181" t="s">
        <v>2</v>
      </c>
      <c r="D142" s="181" t="s">
        <v>3</v>
      </c>
      <c r="E142" s="181"/>
      <c r="F142" s="181"/>
      <c r="G142" s="181"/>
      <c r="H142" s="181"/>
      <c r="I142" s="184" t="s">
        <v>36</v>
      </c>
      <c r="J142" s="8"/>
      <c r="K142" s="36"/>
    </row>
    <row r="143" spans="1:11" ht="30.75" customHeight="1">
      <c r="A143" s="178"/>
      <c r="B143" s="181"/>
      <c r="C143" s="181"/>
      <c r="D143" s="5" t="s">
        <v>4</v>
      </c>
      <c r="E143" s="24" t="s">
        <v>5</v>
      </c>
      <c r="F143" s="24" t="s">
        <v>6</v>
      </c>
      <c r="G143" s="24" t="s">
        <v>7</v>
      </c>
      <c r="H143" s="156" t="s">
        <v>8</v>
      </c>
      <c r="I143" s="184"/>
      <c r="J143" s="8"/>
      <c r="K143" s="37"/>
    </row>
    <row r="144" spans="1:11" ht="30.75" customHeight="1">
      <c r="A144" s="177" t="s">
        <v>9</v>
      </c>
      <c r="B144" s="177"/>
      <c r="C144" s="177"/>
      <c r="D144" s="81">
        <f>35+D146+205+D150+D153</f>
        <v>580</v>
      </c>
      <c r="E144" s="112">
        <f>E145+E146+E149+E152+E153+E154</f>
        <v>22.099999999999998</v>
      </c>
      <c r="F144" s="112">
        <f>F145+F146+F149+F152+F153+F154</f>
        <v>19.73</v>
      </c>
      <c r="G144" s="112">
        <f>G145+G146+G149+G152+G153+G154</f>
        <v>77.85000000000001</v>
      </c>
      <c r="H144" s="112">
        <f>H145+H146+H149+H152+H153+H154</f>
        <v>577.37</v>
      </c>
      <c r="I144" s="87"/>
      <c r="J144" s="8"/>
      <c r="K144" s="36"/>
    </row>
    <row r="145" spans="1:11" ht="30.75" customHeight="1">
      <c r="A145" s="179" t="s">
        <v>41</v>
      </c>
      <c r="B145" s="179"/>
      <c r="C145" s="179"/>
      <c r="D145" s="78" t="s">
        <v>32</v>
      </c>
      <c r="E145" s="79">
        <v>5.3</v>
      </c>
      <c r="F145" s="80">
        <v>3.7</v>
      </c>
      <c r="G145" s="79">
        <v>7.2</v>
      </c>
      <c r="H145" s="3">
        <f>E145*4+F145*9+G145*4</f>
        <v>83.3</v>
      </c>
      <c r="I145" s="87" t="s">
        <v>42</v>
      </c>
      <c r="J145" s="8"/>
      <c r="K145" s="36"/>
    </row>
    <row r="146" spans="1:11" ht="30" customHeight="1">
      <c r="A146" s="172" t="s">
        <v>91</v>
      </c>
      <c r="B146" s="172"/>
      <c r="C146" s="172"/>
      <c r="D146" s="149">
        <v>40</v>
      </c>
      <c r="E146" s="2">
        <v>5.1</v>
      </c>
      <c r="F146" s="2">
        <v>4.05</v>
      </c>
      <c r="G146" s="2">
        <v>0.25</v>
      </c>
      <c r="H146" s="3">
        <f>E146*4+F146*9+G146*4</f>
        <v>57.849999999999994</v>
      </c>
      <c r="I146" s="103" t="s">
        <v>92</v>
      </c>
      <c r="J146" s="7"/>
      <c r="K146" s="38"/>
    </row>
    <row r="147" spans="1:11" ht="30" customHeight="1">
      <c r="A147" s="170" t="s">
        <v>180</v>
      </c>
      <c r="B147" s="170"/>
      <c r="C147" s="170"/>
      <c r="D147" s="1" t="s">
        <v>21</v>
      </c>
      <c r="E147" s="15">
        <v>7.8</v>
      </c>
      <c r="F147" s="15">
        <v>9.5</v>
      </c>
      <c r="G147" s="15">
        <v>35.8</v>
      </c>
      <c r="H147" s="3">
        <f>E147*4+F147*9+G147*4</f>
        <v>259.9</v>
      </c>
      <c r="I147" s="103" t="s">
        <v>124</v>
      </c>
      <c r="J147" s="65"/>
      <c r="K147" s="61"/>
    </row>
    <row r="148" spans="1:11" ht="30" customHeight="1">
      <c r="A148" s="185" t="s">
        <v>22</v>
      </c>
      <c r="B148" s="185"/>
      <c r="C148" s="185"/>
      <c r="D148" s="185"/>
      <c r="E148" s="185"/>
      <c r="F148" s="185"/>
      <c r="G148" s="185"/>
      <c r="H148" s="185"/>
      <c r="I148" s="185"/>
      <c r="J148" s="65"/>
      <c r="K148" s="38"/>
    </row>
    <row r="149" spans="1:11" ht="30" customHeight="1">
      <c r="A149" s="170" t="s">
        <v>190</v>
      </c>
      <c r="B149" s="170"/>
      <c r="C149" s="170"/>
      <c r="D149" s="1" t="s">
        <v>21</v>
      </c>
      <c r="E149" s="2">
        <v>7.7</v>
      </c>
      <c r="F149" s="2">
        <v>8.2</v>
      </c>
      <c r="G149" s="2">
        <v>35.5</v>
      </c>
      <c r="H149" s="76">
        <f>E149*4+F149*9+G149*4</f>
        <v>246.6</v>
      </c>
      <c r="I149" s="102" t="s">
        <v>175</v>
      </c>
      <c r="J149" s="65"/>
      <c r="K149" s="38"/>
    </row>
    <row r="150" spans="1:13" s="17" customFormat="1" ht="30.75" customHeight="1">
      <c r="A150" s="170" t="s">
        <v>245</v>
      </c>
      <c r="B150" s="170"/>
      <c r="C150" s="170"/>
      <c r="D150" s="1">
        <v>200</v>
      </c>
      <c r="E150" s="2">
        <v>4.1</v>
      </c>
      <c r="F150" s="1">
        <v>3.7</v>
      </c>
      <c r="G150" s="2">
        <v>14.9</v>
      </c>
      <c r="H150" s="3">
        <f>E150*4+F150*9+G150*4</f>
        <v>109.30000000000001</v>
      </c>
      <c r="I150" s="102" t="s">
        <v>133</v>
      </c>
      <c r="J150" s="73"/>
      <c r="L150" s="45"/>
      <c r="M150" s="45"/>
    </row>
    <row r="151" spans="1:10" ht="30.75" customHeight="1">
      <c r="A151" s="185" t="s">
        <v>22</v>
      </c>
      <c r="B151" s="185"/>
      <c r="C151" s="185"/>
      <c r="D151" s="185"/>
      <c r="E151" s="185"/>
      <c r="F151" s="185"/>
      <c r="G151" s="185"/>
      <c r="H151" s="185"/>
      <c r="I151" s="185"/>
      <c r="J151" s="7"/>
    </row>
    <row r="152" spans="1:10" ht="30.75" customHeight="1">
      <c r="A152" s="170" t="s">
        <v>217</v>
      </c>
      <c r="B152" s="170"/>
      <c r="C152" s="170"/>
      <c r="D152" s="1">
        <v>200</v>
      </c>
      <c r="E152" s="2">
        <v>2.9</v>
      </c>
      <c r="F152" s="2">
        <v>3.3</v>
      </c>
      <c r="G152" s="2">
        <v>21.1</v>
      </c>
      <c r="H152" s="3">
        <f>G152*4+F152*9+E152*4</f>
        <v>125.7</v>
      </c>
      <c r="I152" s="109" t="s">
        <v>218</v>
      </c>
      <c r="J152" s="7"/>
    </row>
    <row r="153" spans="1:10" ht="30.75" customHeight="1">
      <c r="A153" s="171" t="s">
        <v>39</v>
      </c>
      <c r="B153" s="171"/>
      <c r="C153" s="171"/>
      <c r="D153" s="4">
        <v>100</v>
      </c>
      <c r="E153" s="101">
        <v>0.1</v>
      </c>
      <c r="F153" s="101">
        <v>0.2</v>
      </c>
      <c r="G153" s="101">
        <v>5.7</v>
      </c>
      <c r="H153" s="76">
        <f>E153*4+F153*9+G153*4</f>
        <v>25</v>
      </c>
      <c r="I153" s="109" t="s">
        <v>40</v>
      </c>
      <c r="J153" s="7"/>
    </row>
    <row r="154" spans="1:10" ht="30.75" customHeight="1">
      <c r="A154" s="172" t="s">
        <v>20</v>
      </c>
      <c r="B154" s="172"/>
      <c r="C154" s="172"/>
      <c r="D154" s="149">
        <v>20</v>
      </c>
      <c r="E154" s="15">
        <v>1</v>
      </c>
      <c r="F154" s="15">
        <v>0.28</v>
      </c>
      <c r="G154" s="15">
        <v>8.1</v>
      </c>
      <c r="H154" s="14">
        <f>G154*4+F154*9+E154*4</f>
        <v>38.92</v>
      </c>
      <c r="I154" s="87"/>
      <c r="J154" s="7"/>
    </row>
    <row r="155" spans="1:9" s="39" customFormat="1" ht="30.75" customHeight="1">
      <c r="A155" s="170" t="s">
        <v>19</v>
      </c>
      <c r="B155" s="170"/>
      <c r="C155" s="170"/>
      <c r="D155" s="149">
        <v>20</v>
      </c>
      <c r="E155" s="15"/>
      <c r="F155" s="15"/>
      <c r="G155" s="15"/>
      <c r="H155" s="14"/>
      <c r="I155" s="87"/>
    </row>
    <row r="156" spans="1:9" ht="30.75" customHeight="1">
      <c r="A156" s="177" t="s">
        <v>53</v>
      </c>
      <c r="B156" s="177"/>
      <c r="C156" s="177"/>
      <c r="D156" s="81">
        <f>D157+300+205+D160</f>
        <v>765</v>
      </c>
      <c r="E156" s="32">
        <f>E157+E158+E159+E160+E161+E163</f>
        <v>31.650000000000002</v>
      </c>
      <c r="F156" s="32">
        <f>F157+F158+F159+F160+F161+F163</f>
        <v>32.57</v>
      </c>
      <c r="G156" s="32">
        <f>G157+G158+G159+G160+G161+G163</f>
        <v>92.45</v>
      </c>
      <c r="H156" s="32">
        <f>H157+H158+H159+H160+H161+H163</f>
        <v>789.53</v>
      </c>
      <c r="I156" s="104"/>
    </row>
    <row r="157" spans="1:9" ht="30.75" customHeight="1">
      <c r="A157" s="175" t="s">
        <v>186</v>
      </c>
      <c r="B157" s="175"/>
      <c r="C157" s="175"/>
      <c r="D157" s="1">
        <v>60</v>
      </c>
      <c r="E157" s="2">
        <v>1.3</v>
      </c>
      <c r="F157" s="2">
        <v>3.1</v>
      </c>
      <c r="G157" s="2">
        <v>5.9</v>
      </c>
      <c r="H157" s="3">
        <f>E157*4+F157*9+G157*4</f>
        <v>56.7</v>
      </c>
      <c r="I157" s="103" t="s">
        <v>187</v>
      </c>
    </row>
    <row r="158" spans="1:9" ht="30" customHeight="1">
      <c r="A158" s="170" t="s">
        <v>219</v>
      </c>
      <c r="B158" s="170"/>
      <c r="C158" s="170"/>
      <c r="D158" s="1" t="s">
        <v>220</v>
      </c>
      <c r="E158" s="2">
        <v>8.5</v>
      </c>
      <c r="F158" s="2">
        <v>7.3</v>
      </c>
      <c r="G158" s="2">
        <v>19.6</v>
      </c>
      <c r="H158" s="151">
        <f>G158*4+F158*9+E158*4</f>
        <v>178.10000000000002</v>
      </c>
      <c r="I158" s="109" t="s">
        <v>221</v>
      </c>
    </row>
    <row r="159" spans="1:9" ht="27.75" customHeight="1">
      <c r="A159" s="211" t="s">
        <v>74</v>
      </c>
      <c r="B159" s="211"/>
      <c r="C159" s="211"/>
      <c r="D159" s="149" t="s">
        <v>21</v>
      </c>
      <c r="E159" s="15">
        <v>19.1</v>
      </c>
      <c r="F159" s="15">
        <v>21.5</v>
      </c>
      <c r="G159" s="15">
        <v>21.6</v>
      </c>
      <c r="H159" s="14">
        <f>E159*4+F159*9+G159*4</f>
        <v>356.29999999999995</v>
      </c>
      <c r="I159" s="102" t="s">
        <v>75</v>
      </c>
    </row>
    <row r="160" spans="1:10" ht="27.75" customHeight="1">
      <c r="A160" s="172" t="s">
        <v>188</v>
      </c>
      <c r="B160" s="172"/>
      <c r="C160" s="172"/>
      <c r="D160" s="149">
        <v>200</v>
      </c>
      <c r="E160" s="15">
        <v>0.2</v>
      </c>
      <c r="F160" s="15">
        <v>0.1</v>
      </c>
      <c r="G160" s="15">
        <v>19.1</v>
      </c>
      <c r="H160" s="154">
        <f>G160*4+F160*9+E160*4</f>
        <v>78.10000000000001</v>
      </c>
      <c r="I160" s="103" t="s">
        <v>140</v>
      </c>
      <c r="J160" s="8"/>
    </row>
    <row r="161" spans="1:11" ht="27.75" customHeight="1">
      <c r="A161" s="172" t="s">
        <v>20</v>
      </c>
      <c r="B161" s="172"/>
      <c r="C161" s="172"/>
      <c r="D161" s="149">
        <v>30</v>
      </c>
      <c r="E161" s="15">
        <v>1.5</v>
      </c>
      <c r="F161" s="15">
        <v>0.42000000000000004</v>
      </c>
      <c r="G161" s="15">
        <v>12.15</v>
      </c>
      <c r="H161" s="14">
        <v>58.38000000000001</v>
      </c>
      <c r="I161" s="103"/>
      <c r="J161" s="8"/>
      <c r="K161" s="61"/>
    </row>
    <row r="162" spans="1:11" ht="27.75" customHeight="1">
      <c r="A162" s="170" t="s">
        <v>19</v>
      </c>
      <c r="B162" s="170"/>
      <c r="C162" s="170"/>
      <c r="D162" s="149">
        <v>30</v>
      </c>
      <c r="E162" s="15"/>
      <c r="F162" s="15"/>
      <c r="G162" s="15"/>
      <c r="H162" s="15"/>
      <c r="I162" s="103"/>
      <c r="J162" s="7"/>
      <c r="K162" s="61"/>
    </row>
    <row r="163" spans="1:11" ht="27.75" customHeight="1">
      <c r="A163" s="170" t="s">
        <v>18</v>
      </c>
      <c r="B163" s="170"/>
      <c r="C163" s="170"/>
      <c r="D163" s="149">
        <v>30</v>
      </c>
      <c r="E163" s="15">
        <v>1.05</v>
      </c>
      <c r="F163" s="15">
        <v>0.15</v>
      </c>
      <c r="G163" s="15">
        <v>14.1</v>
      </c>
      <c r="H163" s="14">
        <v>61.95</v>
      </c>
      <c r="I163" s="87"/>
      <c r="J163" s="65"/>
      <c r="K163" s="61"/>
    </row>
    <row r="164" spans="1:11" ht="27.75" customHeight="1">
      <c r="A164" s="170" t="s">
        <v>34</v>
      </c>
      <c r="B164" s="170"/>
      <c r="C164" s="170"/>
      <c r="D164" s="149">
        <v>30</v>
      </c>
      <c r="E164" s="15"/>
      <c r="F164" s="15"/>
      <c r="G164" s="15"/>
      <c r="H164" s="15"/>
      <c r="I164" s="87"/>
      <c r="J164" s="65"/>
      <c r="K164" s="61"/>
    </row>
    <row r="165" spans="1:10" ht="27.75" customHeight="1">
      <c r="A165" s="180" t="s">
        <v>55</v>
      </c>
      <c r="B165" s="180"/>
      <c r="C165" s="180"/>
      <c r="D165" s="107"/>
      <c r="E165" s="99">
        <f>E144+E156</f>
        <v>53.75</v>
      </c>
      <c r="F165" s="99">
        <f>F144+F156</f>
        <v>52.3</v>
      </c>
      <c r="G165" s="99">
        <f>G144+G156</f>
        <v>170.3</v>
      </c>
      <c r="H165" s="99">
        <f>H144+H156</f>
        <v>1366.9</v>
      </c>
      <c r="I165" s="103"/>
      <c r="J165" s="65"/>
    </row>
    <row r="166" spans="1:11" ht="27.75" customHeight="1">
      <c r="A166" s="188" t="s">
        <v>14</v>
      </c>
      <c r="B166" s="188"/>
      <c r="C166" s="188"/>
      <c r="D166" s="188"/>
      <c r="E166" s="188"/>
      <c r="F166" s="188"/>
      <c r="G166" s="188"/>
      <c r="H166" s="188"/>
      <c r="I166" s="188"/>
      <c r="J166" s="65"/>
      <c r="K166" s="61"/>
    </row>
    <row r="167" spans="1:10" ht="27.75" customHeight="1">
      <c r="A167" s="178" t="s">
        <v>0</v>
      </c>
      <c r="B167" s="181" t="s">
        <v>1</v>
      </c>
      <c r="C167" s="181" t="s">
        <v>2</v>
      </c>
      <c r="D167" s="181" t="s">
        <v>3</v>
      </c>
      <c r="E167" s="181"/>
      <c r="F167" s="181"/>
      <c r="G167" s="181"/>
      <c r="H167" s="181"/>
      <c r="I167" s="184" t="s">
        <v>36</v>
      </c>
      <c r="J167" s="65"/>
    </row>
    <row r="168" spans="1:11" ht="27.75" customHeight="1">
      <c r="A168" s="178"/>
      <c r="B168" s="181"/>
      <c r="C168" s="181"/>
      <c r="D168" s="5" t="s">
        <v>4</v>
      </c>
      <c r="E168" s="24" t="s">
        <v>5</v>
      </c>
      <c r="F168" s="24" t="s">
        <v>6</v>
      </c>
      <c r="G168" s="24" t="s">
        <v>7</v>
      </c>
      <c r="H168" s="156" t="s">
        <v>8</v>
      </c>
      <c r="I168" s="184"/>
      <c r="J168" s="65"/>
      <c r="K168" s="61"/>
    </row>
    <row r="169" spans="1:10" ht="27.75" customHeight="1">
      <c r="A169" s="177" t="s">
        <v>9</v>
      </c>
      <c r="B169" s="177"/>
      <c r="C169" s="177"/>
      <c r="D169" s="112">
        <f>D170+D171+D174+D175+207</f>
        <v>512</v>
      </c>
      <c r="E169" s="31">
        <f>E170+E173+E174+E175+E176+E177</f>
        <v>22.650000000000002</v>
      </c>
      <c r="F169" s="31">
        <f>F170+F173+F174+F175+F176+F177</f>
        <v>22.300000000000004</v>
      </c>
      <c r="G169" s="31">
        <f>G170+G173+G174+G175+G176+G177</f>
        <v>66.2</v>
      </c>
      <c r="H169" s="31">
        <f>H170+H173+H174+H175+H176+H177</f>
        <v>556.1</v>
      </c>
      <c r="I169" s="87"/>
      <c r="J169" s="65"/>
    </row>
    <row r="170" spans="1:10" ht="27.75" customHeight="1">
      <c r="A170" s="179" t="s">
        <v>149</v>
      </c>
      <c r="B170" s="179"/>
      <c r="C170" s="179"/>
      <c r="D170" s="26" t="s">
        <v>151</v>
      </c>
      <c r="E170" s="23">
        <v>5.8</v>
      </c>
      <c r="F170" s="23">
        <v>6.4</v>
      </c>
      <c r="G170" s="23">
        <v>7.9</v>
      </c>
      <c r="H170" s="14">
        <f>E170*4+F170*9+G170*4</f>
        <v>112.4</v>
      </c>
      <c r="I170" s="87" t="s">
        <v>150</v>
      </c>
      <c r="J170" s="65"/>
    </row>
    <row r="171" spans="1:11" ht="27.75" customHeight="1">
      <c r="A171" s="175" t="s">
        <v>191</v>
      </c>
      <c r="B171" s="210"/>
      <c r="C171" s="210"/>
      <c r="D171" s="1">
        <v>90</v>
      </c>
      <c r="E171" s="2">
        <v>15.7</v>
      </c>
      <c r="F171" s="2">
        <v>12.8</v>
      </c>
      <c r="G171" s="2">
        <v>9.2</v>
      </c>
      <c r="H171" s="3">
        <f>E171*4+F171*9+G171*4</f>
        <v>214.8</v>
      </c>
      <c r="I171" s="109" t="s">
        <v>192</v>
      </c>
      <c r="J171" s="65"/>
      <c r="K171" s="61"/>
    </row>
    <row r="172" spans="1:11" ht="30" customHeight="1">
      <c r="A172" s="185" t="s">
        <v>22</v>
      </c>
      <c r="B172" s="185"/>
      <c r="C172" s="185"/>
      <c r="D172" s="185"/>
      <c r="E172" s="185"/>
      <c r="F172" s="185"/>
      <c r="G172" s="185"/>
      <c r="H172" s="185"/>
      <c r="I172" s="185"/>
      <c r="J172" s="7"/>
      <c r="K172" s="62"/>
    </row>
    <row r="173" spans="1:10" ht="27.75" customHeight="1">
      <c r="A173" s="175" t="s">
        <v>252</v>
      </c>
      <c r="B173" s="175"/>
      <c r="C173" s="175"/>
      <c r="D173" s="1">
        <v>90</v>
      </c>
      <c r="E173" s="2">
        <v>12.3</v>
      </c>
      <c r="F173" s="2">
        <v>11.4</v>
      </c>
      <c r="G173" s="2">
        <v>9.1</v>
      </c>
      <c r="H173" s="3">
        <f>E173*4+F173*9+G173*4</f>
        <v>188.20000000000002</v>
      </c>
      <c r="I173" s="125" t="s">
        <v>253</v>
      </c>
      <c r="J173" s="7"/>
    </row>
    <row r="174" spans="1:12" ht="27.75" customHeight="1">
      <c r="A174" s="202" t="s">
        <v>157</v>
      </c>
      <c r="B174" s="202"/>
      <c r="C174" s="202"/>
      <c r="D174" s="149">
        <v>150</v>
      </c>
      <c r="E174" s="23">
        <v>3.25</v>
      </c>
      <c r="F174" s="23">
        <v>4.4</v>
      </c>
      <c r="G174" s="23">
        <v>23.5</v>
      </c>
      <c r="H174" s="14">
        <f>G174*4+F174*9+E174*4</f>
        <v>146.6</v>
      </c>
      <c r="I174" s="102" t="s">
        <v>44</v>
      </c>
      <c r="J174" s="7"/>
      <c r="L174" s="54"/>
    </row>
    <row r="175" spans="1:13" s="17" customFormat="1" ht="30" customHeight="1">
      <c r="A175" s="175" t="s">
        <v>163</v>
      </c>
      <c r="B175" s="175"/>
      <c r="C175" s="175"/>
      <c r="D175" s="1">
        <v>30</v>
      </c>
      <c r="E175" s="15">
        <v>0.3</v>
      </c>
      <c r="F175" s="15">
        <v>0</v>
      </c>
      <c r="G175" s="15">
        <v>1.1</v>
      </c>
      <c r="H175" s="14">
        <f>E175*4+F175*9+G175*4</f>
        <v>5.6000000000000005</v>
      </c>
      <c r="I175" s="102" t="s">
        <v>64</v>
      </c>
      <c r="J175" s="7"/>
      <c r="L175" s="35"/>
      <c r="M175" s="45"/>
    </row>
    <row r="176" spans="1:10" ht="30" customHeight="1">
      <c r="A176" s="186" t="s">
        <v>127</v>
      </c>
      <c r="B176" s="186"/>
      <c r="C176" s="186"/>
      <c r="D176" s="57" t="s">
        <v>126</v>
      </c>
      <c r="E176" s="15">
        <v>0.3</v>
      </c>
      <c r="F176" s="15">
        <v>0</v>
      </c>
      <c r="G176" s="15">
        <v>15.2</v>
      </c>
      <c r="H176" s="14">
        <f>G176*4+F176*9+E176*4</f>
        <v>62</v>
      </c>
      <c r="I176" s="102" t="s">
        <v>38</v>
      </c>
      <c r="J176" s="7"/>
    </row>
    <row r="177" spans="1:13" s="39" customFormat="1" ht="30" customHeight="1">
      <c r="A177" s="170" t="s">
        <v>18</v>
      </c>
      <c r="B177" s="170"/>
      <c r="C177" s="170"/>
      <c r="D177" s="149">
        <v>20</v>
      </c>
      <c r="E177" s="15">
        <v>0.7</v>
      </c>
      <c r="F177" s="15">
        <v>0.1</v>
      </c>
      <c r="G177" s="15">
        <v>9.4</v>
      </c>
      <c r="H177" s="14">
        <f>G177*4+F177*9+E177*4</f>
        <v>41.3</v>
      </c>
      <c r="I177" s="87"/>
      <c r="J177" s="7"/>
      <c r="L177" s="45"/>
      <c r="M177" s="63"/>
    </row>
    <row r="178" spans="1:10" ht="30" customHeight="1">
      <c r="A178" s="170" t="s">
        <v>34</v>
      </c>
      <c r="B178" s="170"/>
      <c r="C178" s="170"/>
      <c r="D178" s="149">
        <v>20</v>
      </c>
      <c r="E178" s="15"/>
      <c r="F178" s="15"/>
      <c r="G178" s="15"/>
      <c r="H178" s="14"/>
      <c r="I178" s="87"/>
      <c r="J178" s="7"/>
    </row>
    <row r="179" spans="1:10" ht="30" customHeight="1">
      <c r="A179" s="177" t="s">
        <v>53</v>
      </c>
      <c r="B179" s="177"/>
      <c r="C179" s="177"/>
      <c r="D179" s="81">
        <f>D180+270+D182+D183+D186</f>
        <v>770</v>
      </c>
      <c r="E179" s="31">
        <f>E180+E181+E185+E183+E186+E189+E191</f>
        <v>17.3</v>
      </c>
      <c r="F179" s="31">
        <f>F180+F181+F185+F183+F186+F189+F191</f>
        <v>17.86</v>
      </c>
      <c r="G179" s="31">
        <f>G180+G181+G185+G183+G186+G189+G191</f>
        <v>127.50000000000001</v>
      </c>
      <c r="H179" s="112">
        <f>H180+H181+H185+H183+H186+H189+H191</f>
        <v>739.9399999999999</v>
      </c>
      <c r="I179" s="105"/>
      <c r="J179" s="7"/>
    </row>
    <row r="180" spans="1:10" ht="30" customHeight="1">
      <c r="A180" s="175" t="s">
        <v>222</v>
      </c>
      <c r="B180" s="175"/>
      <c r="C180" s="175"/>
      <c r="D180" s="1">
        <v>60</v>
      </c>
      <c r="E180" s="15">
        <v>0.5</v>
      </c>
      <c r="F180" s="15">
        <v>3</v>
      </c>
      <c r="G180" s="15">
        <v>2.5</v>
      </c>
      <c r="H180" s="14">
        <f>E180*4+F180*9+G180*4</f>
        <v>39</v>
      </c>
      <c r="I180" s="109" t="s">
        <v>223</v>
      </c>
      <c r="J180" s="7"/>
    </row>
    <row r="181" spans="1:10" ht="30" customHeight="1">
      <c r="A181" s="175" t="s">
        <v>128</v>
      </c>
      <c r="B181" s="175"/>
      <c r="C181" s="175"/>
      <c r="D181" s="142" t="s">
        <v>117</v>
      </c>
      <c r="E181" s="2">
        <v>5.7</v>
      </c>
      <c r="F181" s="2">
        <v>6.1</v>
      </c>
      <c r="G181" s="2">
        <v>22.5</v>
      </c>
      <c r="H181" s="14">
        <f>E181*4+F181*9+G181*4</f>
        <v>167.7</v>
      </c>
      <c r="I181" s="102" t="s">
        <v>73</v>
      </c>
      <c r="J181" s="7"/>
    </row>
    <row r="182" spans="1:13" ht="30" customHeight="1">
      <c r="A182" s="175" t="s">
        <v>224</v>
      </c>
      <c r="B182" s="175"/>
      <c r="C182" s="175"/>
      <c r="D182" s="1">
        <v>90</v>
      </c>
      <c r="E182" s="15">
        <v>11.9</v>
      </c>
      <c r="F182" s="2">
        <v>11.4</v>
      </c>
      <c r="G182" s="2">
        <v>10.8</v>
      </c>
      <c r="H182" s="3">
        <f>E182*4+F182*9+G182*4</f>
        <v>193.40000000000003</v>
      </c>
      <c r="I182" s="125" t="s">
        <v>111</v>
      </c>
      <c r="J182" s="13"/>
      <c r="M182" s="34"/>
    </row>
    <row r="183" spans="1:11" ht="30" customHeight="1">
      <c r="A183" s="170" t="s">
        <v>118</v>
      </c>
      <c r="B183" s="170"/>
      <c r="C183" s="170"/>
      <c r="D183" s="1">
        <v>150</v>
      </c>
      <c r="E183" s="15">
        <v>5.6</v>
      </c>
      <c r="F183" s="15">
        <v>3.3</v>
      </c>
      <c r="G183" s="15">
        <v>27.7</v>
      </c>
      <c r="H183" s="14">
        <f>G183*4+F183*9+E183*4</f>
        <v>162.9</v>
      </c>
      <c r="I183" s="141" t="s">
        <v>230</v>
      </c>
      <c r="J183" s="7"/>
      <c r="K183" s="61"/>
    </row>
    <row r="184" spans="1:11" ht="30" customHeight="1">
      <c r="A184" s="185" t="s">
        <v>22</v>
      </c>
      <c r="B184" s="185"/>
      <c r="C184" s="185"/>
      <c r="D184" s="185"/>
      <c r="E184" s="185"/>
      <c r="F184" s="185"/>
      <c r="G184" s="185"/>
      <c r="H184" s="185"/>
      <c r="I184" s="185"/>
      <c r="J184" s="7"/>
      <c r="K184" s="62"/>
    </row>
    <row r="185" spans="1:10" ht="30" customHeight="1">
      <c r="A185" s="208" t="s">
        <v>250</v>
      </c>
      <c r="B185" s="170"/>
      <c r="C185" s="170"/>
      <c r="D185" s="149">
        <v>150</v>
      </c>
      <c r="E185" s="149">
        <v>2.4</v>
      </c>
      <c r="F185" s="149">
        <v>4.8</v>
      </c>
      <c r="G185" s="149">
        <v>27.2</v>
      </c>
      <c r="H185" s="14">
        <f>G185*4+F185*9+E185*4</f>
        <v>161.6</v>
      </c>
      <c r="I185" s="168" t="s">
        <v>251</v>
      </c>
      <c r="J185" s="7"/>
    </row>
    <row r="186" spans="1:19" ht="30" customHeight="1">
      <c r="A186" s="113" t="s">
        <v>81</v>
      </c>
      <c r="B186" s="16">
        <v>200</v>
      </c>
      <c r="C186" s="16">
        <v>200</v>
      </c>
      <c r="D186" s="1">
        <v>200</v>
      </c>
      <c r="E186" s="2">
        <v>0.4</v>
      </c>
      <c r="F186" s="2">
        <v>0</v>
      </c>
      <c r="G186" s="2">
        <v>22</v>
      </c>
      <c r="H186" s="3">
        <f>E186*4+F186*9+G186*4</f>
        <v>89.6</v>
      </c>
      <c r="I186" s="109" t="s">
        <v>82</v>
      </c>
      <c r="J186" s="7"/>
      <c r="L186" s="40"/>
      <c r="N186" s="46"/>
      <c r="O186" s="46"/>
      <c r="P186" s="46"/>
      <c r="Q186" s="46"/>
      <c r="R186" s="42"/>
      <c r="S186" s="42"/>
    </row>
    <row r="187" spans="1:19" ht="30" customHeight="1">
      <c r="A187" s="185" t="s">
        <v>22</v>
      </c>
      <c r="B187" s="185"/>
      <c r="C187" s="185"/>
      <c r="D187" s="185"/>
      <c r="E187" s="185"/>
      <c r="F187" s="185"/>
      <c r="G187" s="185"/>
      <c r="H187" s="185"/>
      <c r="I187" s="185"/>
      <c r="J187" s="8"/>
      <c r="L187" s="40"/>
      <c r="N187" s="33"/>
      <c r="O187" s="46"/>
      <c r="P187" s="46"/>
      <c r="Q187" s="46"/>
      <c r="R187" s="42"/>
      <c r="S187" s="42"/>
    </row>
    <row r="188" spans="1:19" ht="30" customHeight="1">
      <c r="A188" s="171" t="s">
        <v>59</v>
      </c>
      <c r="B188" s="171"/>
      <c r="C188" s="171"/>
      <c r="D188" s="149">
        <v>200</v>
      </c>
      <c r="E188" s="149">
        <v>0.5</v>
      </c>
      <c r="F188" s="149">
        <v>0.2</v>
      </c>
      <c r="G188" s="149">
        <v>28.1</v>
      </c>
      <c r="H188" s="14">
        <f>G188*4+F188*9+E188*4</f>
        <v>116.2</v>
      </c>
      <c r="I188" s="103" t="s">
        <v>60</v>
      </c>
      <c r="J188" s="8"/>
      <c r="L188" s="40"/>
      <c r="N188" s="33"/>
      <c r="O188" s="46"/>
      <c r="P188" s="46"/>
      <c r="Q188" s="46"/>
      <c r="R188" s="42"/>
      <c r="S188" s="42"/>
    </row>
    <row r="189" spans="1:19" ht="30" customHeight="1">
      <c r="A189" s="172" t="s">
        <v>20</v>
      </c>
      <c r="B189" s="172"/>
      <c r="C189" s="172"/>
      <c r="D189" s="149">
        <v>40</v>
      </c>
      <c r="E189" s="15">
        <v>2</v>
      </c>
      <c r="F189" s="15">
        <v>0.56</v>
      </c>
      <c r="G189" s="15">
        <v>16.2</v>
      </c>
      <c r="H189" s="14">
        <v>77.84</v>
      </c>
      <c r="I189" s="103"/>
      <c r="J189" s="68"/>
      <c r="L189" s="40"/>
      <c r="N189" s="46"/>
      <c r="O189" s="46"/>
      <c r="P189" s="46"/>
      <c r="Q189" s="46"/>
      <c r="R189" s="42"/>
      <c r="S189" s="42"/>
    </row>
    <row r="190" spans="1:19" ht="30" customHeight="1">
      <c r="A190" s="170" t="s">
        <v>19</v>
      </c>
      <c r="B190" s="170"/>
      <c r="C190" s="170"/>
      <c r="D190" s="149">
        <v>40</v>
      </c>
      <c r="E190" s="15"/>
      <c r="F190" s="15"/>
      <c r="G190" s="15"/>
      <c r="H190" s="14"/>
      <c r="I190" s="103"/>
      <c r="J190" s="7"/>
      <c r="L190" s="40"/>
      <c r="N190" s="46"/>
      <c r="O190" s="46"/>
      <c r="P190" s="46"/>
      <c r="Q190" s="46"/>
      <c r="R190" s="42"/>
      <c r="S190" s="42"/>
    </row>
    <row r="191" spans="1:12" ht="30" customHeight="1">
      <c r="A191" s="170" t="s">
        <v>18</v>
      </c>
      <c r="B191" s="170"/>
      <c r="C191" s="170"/>
      <c r="D191" s="149">
        <v>20</v>
      </c>
      <c r="E191" s="15">
        <v>0.7</v>
      </c>
      <c r="F191" s="15">
        <v>0.1</v>
      </c>
      <c r="G191" s="15">
        <v>9.4</v>
      </c>
      <c r="H191" s="14">
        <f>G191*4+F191*9+E191*4</f>
        <v>41.3</v>
      </c>
      <c r="I191" s="87"/>
      <c r="J191" s="7"/>
      <c r="L191" s="40"/>
    </row>
    <row r="192" spans="1:17" ht="30" customHeight="1">
      <c r="A192" s="170" t="s">
        <v>34</v>
      </c>
      <c r="B192" s="170"/>
      <c r="C192" s="170"/>
      <c r="D192" s="149">
        <v>20</v>
      </c>
      <c r="E192" s="15"/>
      <c r="F192" s="15"/>
      <c r="G192" s="15"/>
      <c r="H192" s="14"/>
      <c r="I192" s="87"/>
      <c r="J192" s="7"/>
      <c r="L192" s="40"/>
      <c r="N192" s="17"/>
      <c r="O192" s="17"/>
      <c r="P192" s="17"/>
      <c r="Q192" s="17"/>
    </row>
    <row r="193" spans="1:12" ht="30" customHeight="1">
      <c r="A193" s="180" t="s">
        <v>55</v>
      </c>
      <c r="B193" s="180"/>
      <c r="C193" s="180"/>
      <c r="D193" s="107"/>
      <c r="E193" s="99">
        <f>E179+E169</f>
        <v>39.95</v>
      </c>
      <c r="F193" s="99">
        <f>F179+F169</f>
        <v>40.160000000000004</v>
      </c>
      <c r="G193" s="99">
        <f>G179+G169</f>
        <v>193.70000000000002</v>
      </c>
      <c r="H193" s="99">
        <f>H179+H169</f>
        <v>1296.04</v>
      </c>
      <c r="I193" s="103"/>
      <c r="J193" s="7"/>
      <c r="L193" s="40"/>
    </row>
    <row r="194" spans="1:12" ht="30" customHeight="1">
      <c r="A194" s="188" t="s">
        <v>15</v>
      </c>
      <c r="B194" s="188"/>
      <c r="C194" s="188"/>
      <c r="D194" s="188"/>
      <c r="E194" s="188"/>
      <c r="F194" s="188"/>
      <c r="G194" s="188"/>
      <c r="H194" s="188"/>
      <c r="I194" s="188"/>
      <c r="J194" s="7"/>
      <c r="L194" s="40"/>
    </row>
    <row r="195" spans="1:12" ht="30" customHeight="1">
      <c r="A195" s="178" t="s">
        <v>0</v>
      </c>
      <c r="B195" s="181" t="s">
        <v>1</v>
      </c>
      <c r="C195" s="181" t="s">
        <v>2</v>
      </c>
      <c r="D195" s="181" t="s">
        <v>3</v>
      </c>
      <c r="E195" s="181"/>
      <c r="F195" s="181"/>
      <c r="G195" s="181"/>
      <c r="H195" s="181"/>
      <c r="I195" s="184" t="s">
        <v>36</v>
      </c>
      <c r="J195" s="7"/>
      <c r="L195" s="40"/>
    </row>
    <row r="196" spans="1:12" ht="30" customHeight="1">
      <c r="A196" s="178"/>
      <c r="B196" s="181"/>
      <c r="C196" s="181"/>
      <c r="D196" s="5" t="s">
        <v>4</v>
      </c>
      <c r="E196" s="24" t="s">
        <v>5</v>
      </c>
      <c r="F196" s="24" t="s">
        <v>6</v>
      </c>
      <c r="G196" s="24" t="s">
        <v>7</v>
      </c>
      <c r="H196" s="156" t="s">
        <v>8</v>
      </c>
      <c r="I196" s="184"/>
      <c r="J196" s="7"/>
      <c r="L196" s="40"/>
    </row>
    <row r="197" spans="1:12" ht="30" customHeight="1">
      <c r="A197" s="177" t="s">
        <v>9</v>
      </c>
      <c r="B197" s="177"/>
      <c r="C197" s="177"/>
      <c r="D197" s="81">
        <f>D198+D199+D200+D201+D202</f>
        <v>560</v>
      </c>
      <c r="E197" s="31">
        <f>E198+E199+E200+E201+E202+E203+E205</f>
        <v>16.520000000000003</v>
      </c>
      <c r="F197" s="31">
        <f>F198+F199+F200+F201+F202+F203+F205</f>
        <v>15</v>
      </c>
      <c r="G197" s="31">
        <f>G198+G199+G200+G201+G202+G203+G205</f>
        <v>76.86000000000001</v>
      </c>
      <c r="H197" s="31">
        <f>H198+H199+H200+H201+H202+H203+H205</f>
        <v>508.52000000000004</v>
      </c>
      <c r="I197" s="87"/>
      <c r="J197" s="7"/>
      <c r="L197" s="40"/>
    </row>
    <row r="198" spans="1:12" s="45" customFormat="1" ht="30" customHeight="1">
      <c r="A198" s="205" t="s">
        <v>163</v>
      </c>
      <c r="B198" s="206"/>
      <c r="C198" s="207"/>
      <c r="D198" s="1">
        <v>20</v>
      </c>
      <c r="E198" s="15">
        <v>0.22</v>
      </c>
      <c r="F198" s="15">
        <v>0.02</v>
      </c>
      <c r="G198" s="15">
        <v>0.76</v>
      </c>
      <c r="H198" s="14">
        <f>E198*4+F198*9+G198*4</f>
        <v>4.1</v>
      </c>
      <c r="I198" s="102" t="s">
        <v>64</v>
      </c>
      <c r="J198" s="6"/>
      <c r="L198" s="40"/>
    </row>
    <row r="199" spans="1:12" ht="30" customHeight="1">
      <c r="A199" s="171" t="s">
        <v>256</v>
      </c>
      <c r="B199" s="171"/>
      <c r="C199" s="171"/>
      <c r="D199" s="149">
        <v>90</v>
      </c>
      <c r="E199" s="21">
        <v>9.2</v>
      </c>
      <c r="F199" s="21">
        <v>9.8</v>
      </c>
      <c r="G199" s="21">
        <v>11.3</v>
      </c>
      <c r="H199" s="150">
        <f>G199*4+F199*9+E199*4</f>
        <v>170.2</v>
      </c>
      <c r="I199" s="103" t="s">
        <v>257</v>
      </c>
      <c r="J199" s="6"/>
      <c r="K199" s="62"/>
      <c r="L199" s="40"/>
    </row>
    <row r="200" spans="1:11" ht="30" customHeight="1">
      <c r="A200" s="173" t="s">
        <v>141</v>
      </c>
      <c r="B200" s="174"/>
      <c r="C200" s="174"/>
      <c r="D200" s="80">
        <v>150</v>
      </c>
      <c r="E200" s="15">
        <v>4.7</v>
      </c>
      <c r="F200" s="15">
        <v>4.8</v>
      </c>
      <c r="G200" s="15">
        <v>20.6</v>
      </c>
      <c r="H200" s="14">
        <f>E200*4+F200*9+G200*4</f>
        <v>144.4</v>
      </c>
      <c r="I200" s="102" t="s">
        <v>63</v>
      </c>
      <c r="J200" s="7"/>
      <c r="K200" s="40"/>
    </row>
    <row r="201" spans="1:11" ht="30" customHeight="1">
      <c r="A201" s="205" t="s">
        <v>109</v>
      </c>
      <c r="B201" s="206"/>
      <c r="C201" s="207"/>
      <c r="D201" s="1">
        <v>200</v>
      </c>
      <c r="E201" s="1">
        <v>0.3</v>
      </c>
      <c r="F201" s="2">
        <v>0</v>
      </c>
      <c r="G201" s="1">
        <v>12.3</v>
      </c>
      <c r="H201" s="3">
        <f>E201*4+F201*9+G201*4</f>
        <v>50.400000000000006</v>
      </c>
      <c r="I201" s="139" t="s">
        <v>179</v>
      </c>
      <c r="J201" s="7"/>
      <c r="K201" s="40"/>
    </row>
    <row r="202" spans="1:21" s="39" customFormat="1" ht="30" customHeight="1">
      <c r="A202" s="171" t="s">
        <v>39</v>
      </c>
      <c r="B202" s="171"/>
      <c r="C202" s="171"/>
      <c r="D202" s="4">
        <v>100</v>
      </c>
      <c r="E202" s="21">
        <v>0.4</v>
      </c>
      <c r="F202" s="21">
        <v>0</v>
      </c>
      <c r="G202" s="21">
        <v>14.4</v>
      </c>
      <c r="H202" s="3">
        <f>E202*4+F202*9+G202*4</f>
        <v>59.2</v>
      </c>
      <c r="I202" s="87" t="s">
        <v>51</v>
      </c>
      <c r="J202" s="7"/>
      <c r="K202" s="40"/>
      <c r="L202" s="63"/>
      <c r="M202" s="130"/>
      <c r="N202" s="34"/>
      <c r="O202" s="34"/>
      <c r="P202" s="34"/>
      <c r="Q202" s="70"/>
      <c r="R202" s="70"/>
      <c r="S202" s="70"/>
      <c r="T202" s="34"/>
      <c r="U202" s="152"/>
    </row>
    <row r="203" spans="1:21" ht="30" customHeight="1">
      <c r="A203" s="172" t="s">
        <v>20</v>
      </c>
      <c r="B203" s="172"/>
      <c r="C203" s="172"/>
      <c r="D203" s="149">
        <v>20</v>
      </c>
      <c r="E203" s="15">
        <v>1</v>
      </c>
      <c r="F203" s="15">
        <v>0.28</v>
      </c>
      <c r="G203" s="15">
        <v>8.1</v>
      </c>
      <c r="H203" s="14">
        <v>38.92</v>
      </c>
      <c r="I203" s="103"/>
      <c r="J203" s="7"/>
      <c r="K203" s="40"/>
      <c r="M203" s="153"/>
      <c r="N203" s="34"/>
      <c r="O203" s="34"/>
      <c r="P203" s="34"/>
      <c r="Q203" s="70"/>
      <c r="R203" s="70"/>
      <c r="S203" s="70"/>
      <c r="T203" s="34"/>
      <c r="U203" s="152"/>
    </row>
    <row r="204" spans="1:21" ht="30" customHeight="1">
      <c r="A204" s="170" t="s">
        <v>19</v>
      </c>
      <c r="B204" s="170"/>
      <c r="C204" s="170"/>
      <c r="D204" s="149">
        <v>20</v>
      </c>
      <c r="E204" s="15"/>
      <c r="F204" s="15"/>
      <c r="G204" s="15"/>
      <c r="H204" s="14"/>
      <c r="I204" s="103"/>
      <c r="J204" s="7"/>
      <c r="K204" s="40"/>
      <c r="M204" s="130"/>
      <c r="N204" s="34"/>
      <c r="O204" s="34"/>
      <c r="P204" s="34"/>
      <c r="Q204" s="70"/>
      <c r="R204" s="70"/>
      <c r="S204" s="70"/>
      <c r="T204" s="34"/>
      <c r="U204" s="152"/>
    </row>
    <row r="205" spans="1:11" ht="30" customHeight="1">
      <c r="A205" s="170" t="s">
        <v>18</v>
      </c>
      <c r="B205" s="170"/>
      <c r="C205" s="170"/>
      <c r="D205" s="149">
        <v>20</v>
      </c>
      <c r="E205" s="15">
        <v>0.7</v>
      </c>
      <c r="F205" s="15">
        <v>0.1</v>
      </c>
      <c r="G205" s="15">
        <v>9.4</v>
      </c>
      <c r="H205" s="14">
        <f>G205*4+F205*9+E205*4</f>
        <v>41.3</v>
      </c>
      <c r="I205" s="87"/>
      <c r="J205" s="7"/>
      <c r="K205" s="40"/>
    </row>
    <row r="206" spans="1:11" ht="30" customHeight="1">
      <c r="A206" s="170" t="s">
        <v>34</v>
      </c>
      <c r="B206" s="170"/>
      <c r="C206" s="170"/>
      <c r="D206" s="149">
        <v>20</v>
      </c>
      <c r="E206" s="15"/>
      <c r="F206" s="15"/>
      <c r="G206" s="15"/>
      <c r="H206" s="14"/>
      <c r="I206" s="87"/>
      <c r="J206" s="7"/>
      <c r="K206" s="40"/>
    </row>
    <row r="207" spans="1:11" ht="30" customHeight="1">
      <c r="A207" s="177" t="s">
        <v>53</v>
      </c>
      <c r="B207" s="177"/>
      <c r="C207" s="177"/>
      <c r="D207" s="112">
        <f>D208+265+D212+D215+D216</f>
        <v>775</v>
      </c>
      <c r="E207" s="53">
        <f>E208+E209+E212+E215+E216+E217+E219</f>
        <v>27.7</v>
      </c>
      <c r="F207" s="53">
        <f>F208+F209+F212+F215+F216+F217+F219</f>
        <v>25.759999999999998</v>
      </c>
      <c r="G207" s="53">
        <f>G208+G209+G212+G215+G216+G217+G219</f>
        <v>104.4</v>
      </c>
      <c r="H207" s="157">
        <f>H208+H209+H212+H215+H216+H217+H219</f>
        <v>760.2399999999999</v>
      </c>
      <c r="I207" s="106"/>
      <c r="J207" s="7"/>
      <c r="K207" s="40"/>
    </row>
    <row r="208" spans="1:11" ht="30" customHeight="1">
      <c r="A208" s="182" t="s">
        <v>225</v>
      </c>
      <c r="B208" s="174"/>
      <c r="C208" s="174"/>
      <c r="D208" s="78" t="s">
        <v>130</v>
      </c>
      <c r="E208" s="21">
        <v>0.7</v>
      </c>
      <c r="F208" s="21">
        <v>3.1</v>
      </c>
      <c r="G208" s="21">
        <v>2.7</v>
      </c>
      <c r="H208" s="14">
        <f>G208*4+F208*9+E208*4</f>
        <v>41.5</v>
      </c>
      <c r="I208" s="102" t="s">
        <v>226</v>
      </c>
      <c r="J208" s="7"/>
      <c r="K208" s="40"/>
    </row>
    <row r="209" spans="1:10" ht="30" customHeight="1">
      <c r="A209" s="182" t="s">
        <v>229</v>
      </c>
      <c r="B209" s="182"/>
      <c r="C209" s="182"/>
      <c r="D209" s="1" t="s">
        <v>54</v>
      </c>
      <c r="E209" s="101">
        <v>6.4</v>
      </c>
      <c r="F209" s="101">
        <v>7.5</v>
      </c>
      <c r="G209" s="101">
        <v>10.2</v>
      </c>
      <c r="H209" s="3">
        <f>G209*4+F209*9+E209*4</f>
        <v>133.9</v>
      </c>
      <c r="I209" s="109" t="s">
        <v>228</v>
      </c>
      <c r="J209" s="8"/>
    </row>
    <row r="210" spans="1:10" ht="30" customHeight="1">
      <c r="A210" s="185" t="s">
        <v>22</v>
      </c>
      <c r="B210" s="185"/>
      <c r="C210" s="185"/>
      <c r="D210" s="185"/>
      <c r="E210" s="185"/>
      <c r="F210" s="185"/>
      <c r="G210" s="185"/>
      <c r="H210" s="185"/>
      <c r="I210" s="185"/>
      <c r="J210" s="8"/>
    </row>
    <row r="211" spans="1:10" ht="30" customHeight="1">
      <c r="A211" s="182" t="s">
        <v>227</v>
      </c>
      <c r="B211" s="182"/>
      <c r="C211" s="182"/>
      <c r="D211" s="1" t="s">
        <v>117</v>
      </c>
      <c r="E211" s="101">
        <v>6.1</v>
      </c>
      <c r="F211" s="101">
        <v>7.2</v>
      </c>
      <c r="G211" s="101">
        <v>10.2</v>
      </c>
      <c r="H211" s="3">
        <f>G211*4+F211*9+E211*4</f>
        <v>130</v>
      </c>
      <c r="I211" s="109" t="s">
        <v>228</v>
      </c>
      <c r="J211" s="8"/>
    </row>
    <row r="212" spans="1:13" ht="28.5" customHeight="1">
      <c r="A212" s="170" t="s">
        <v>131</v>
      </c>
      <c r="B212" s="213"/>
      <c r="C212" s="213"/>
      <c r="D212" s="1">
        <v>100</v>
      </c>
      <c r="E212" s="2">
        <v>13.9</v>
      </c>
      <c r="F212" s="2">
        <v>11.7</v>
      </c>
      <c r="G212" s="2">
        <v>4.4</v>
      </c>
      <c r="H212" s="151">
        <f>G212*4+F212*9+E212*4</f>
        <v>178.5</v>
      </c>
      <c r="I212" s="110" t="s">
        <v>88</v>
      </c>
      <c r="J212" s="8"/>
      <c r="K212" s="61"/>
      <c r="L212" s="40"/>
      <c r="M212" s="41"/>
    </row>
    <row r="213" spans="1:13" ht="28.5" customHeight="1">
      <c r="A213" s="185" t="s">
        <v>22</v>
      </c>
      <c r="B213" s="185"/>
      <c r="C213" s="185"/>
      <c r="D213" s="185"/>
      <c r="E213" s="185"/>
      <c r="F213" s="185"/>
      <c r="G213" s="185"/>
      <c r="H213" s="185"/>
      <c r="I213" s="185"/>
      <c r="J213" s="8"/>
      <c r="K213" s="61"/>
      <c r="L213" s="40"/>
      <c r="M213" s="43"/>
    </row>
    <row r="214" spans="1:13" ht="28.5" customHeight="1">
      <c r="A214" s="172" t="s">
        <v>254</v>
      </c>
      <c r="B214" s="172"/>
      <c r="C214" s="172"/>
      <c r="D214" s="149">
        <v>100</v>
      </c>
      <c r="E214" s="15">
        <v>15.1</v>
      </c>
      <c r="F214" s="15">
        <v>12.7</v>
      </c>
      <c r="G214" s="15">
        <v>4.4</v>
      </c>
      <c r="H214" s="14">
        <f>E214*4+F214*9+G214*4</f>
        <v>192.29999999999998</v>
      </c>
      <c r="I214" s="102" t="s">
        <v>255</v>
      </c>
      <c r="J214" s="8"/>
      <c r="K214" s="61"/>
      <c r="L214" s="40"/>
      <c r="M214" s="43"/>
    </row>
    <row r="215" spans="1:10" ht="28.5" customHeight="1">
      <c r="A215" s="175" t="s">
        <v>103</v>
      </c>
      <c r="B215" s="175"/>
      <c r="C215" s="175"/>
      <c r="D215" s="149">
        <v>150</v>
      </c>
      <c r="E215" s="15">
        <v>3.2</v>
      </c>
      <c r="F215" s="15">
        <v>2.8</v>
      </c>
      <c r="G215" s="15">
        <v>34.3</v>
      </c>
      <c r="H215" s="14">
        <f>E215*4+F215*9+G215*4</f>
        <v>175.2</v>
      </c>
      <c r="I215" s="87" t="s">
        <v>37</v>
      </c>
      <c r="J215" s="7"/>
    </row>
    <row r="216" spans="1:10" ht="28.5" customHeight="1">
      <c r="A216" s="183" t="s">
        <v>132</v>
      </c>
      <c r="B216" s="183"/>
      <c r="C216" s="183"/>
      <c r="D216" s="4">
        <v>200</v>
      </c>
      <c r="E216" s="21">
        <v>0.8</v>
      </c>
      <c r="F216" s="21">
        <v>0</v>
      </c>
      <c r="G216" s="21">
        <v>27.2</v>
      </c>
      <c r="H216" s="14">
        <f>G216*4+F216*9+E216*4</f>
        <v>112</v>
      </c>
      <c r="I216" s="87" t="s">
        <v>123</v>
      </c>
      <c r="J216" s="7"/>
    </row>
    <row r="217" spans="1:10" ht="28.5" customHeight="1">
      <c r="A217" s="172" t="s">
        <v>20</v>
      </c>
      <c r="B217" s="172"/>
      <c r="C217" s="172"/>
      <c r="D217" s="149">
        <v>40</v>
      </c>
      <c r="E217" s="15">
        <v>2</v>
      </c>
      <c r="F217" s="15">
        <v>0.56</v>
      </c>
      <c r="G217" s="15">
        <v>16.2</v>
      </c>
      <c r="H217" s="14">
        <v>77.84</v>
      </c>
      <c r="I217" s="103"/>
      <c r="J217" s="7"/>
    </row>
    <row r="218" spans="1:10" s="45" customFormat="1" ht="28.5" customHeight="1">
      <c r="A218" s="170" t="s">
        <v>19</v>
      </c>
      <c r="B218" s="170"/>
      <c r="C218" s="170"/>
      <c r="D218" s="149">
        <v>40</v>
      </c>
      <c r="E218" s="15"/>
      <c r="F218" s="15"/>
      <c r="G218" s="15"/>
      <c r="H218" s="14"/>
      <c r="I218" s="103"/>
      <c r="J218" s="7"/>
    </row>
    <row r="219" spans="1:10" s="45" customFormat="1" ht="28.5" customHeight="1">
      <c r="A219" s="170" t="s">
        <v>18</v>
      </c>
      <c r="B219" s="170"/>
      <c r="C219" s="170"/>
      <c r="D219" s="149">
        <v>20</v>
      </c>
      <c r="E219" s="15">
        <v>0.7</v>
      </c>
      <c r="F219" s="15">
        <v>0.1</v>
      </c>
      <c r="G219" s="15">
        <v>9.4</v>
      </c>
      <c r="H219" s="14">
        <f>G219*4+F219*9+E219*4</f>
        <v>41.3</v>
      </c>
      <c r="I219" s="87"/>
      <c r="J219" s="7"/>
    </row>
    <row r="220" spans="1:10" s="45" customFormat="1" ht="28.5" customHeight="1">
      <c r="A220" s="170" t="s">
        <v>34</v>
      </c>
      <c r="B220" s="170"/>
      <c r="C220" s="170"/>
      <c r="D220" s="149">
        <v>20</v>
      </c>
      <c r="E220" s="15"/>
      <c r="F220" s="15"/>
      <c r="G220" s="15"/>
      <c r="H220" s="14"/>
      <c r="I220" s="87"/>
      <c r="J220" s="7"/>
    </row>
    <row r="221" spans="1:10" ht="28.5" customHeight="1">
      <c r="A221" s="180" t="s">
        <v>55</v>
      </c>
      <c r="B221" s="180"/>
      <c r="C221" s="180"/>
      <c r="D221" s="99"/>
      <c r="E221" s="99">
        <f>E207+E197</f>
        <v>44.22</v>
      </c>
      <c r="F221" s="99">
        <f>F207+F197</f>
        <v>40.76</v>
      </c>
      <c r="G221" s="99">
        <f>G207+G197</f>
        <v>181.26000000000002</v>
      </c>
      <c r="H221" s="99">
        <f>H207+H197</f>
        <v>1268.76</v>
      </c>
      <c r="I221" s="103"/>
      <c r="J221" s="7"/>
    </row>
    <row r="222" spans="1:10" ht="28.5" customHeight="1">
      <c r="A222" s="188" t="s">
        <v>16</v>
      </c>
      <c r="B222" s="188"/>
      <c r="C222" s="188"/>
      <c r="D222" s="188"/>
      <c r="E222" s="188"/>
      <c r="F222" s="188"/>
      <c r="G222" s="188"/>
      <c r="H222" s="188"/>
      <c r="I222" s="188"/>
      <c r="J222" s="7"/>
    </row>
    <row r="223" spans="1:10" ht="28.5" customHeight="1">
      <c r="A223" s="178" t="s">
        <v>0</v>
      </c>
      <c r="B223" s="181" t="s">
        <v>1</v>
      </c>
      <c r="C223" s="181" t="s">
        <v>2</v>
      </c>
      <c r="D223" s="181" t="s">
        <v>3</v>
      </c>
      <c r="E223" s="181"/>
      <c r="F223" s="181"/>
      <c r="G223" s="181"/>
      <c r="H223" s="181"/>
      <c r="I223" s="184" t="s">
        <v>36</v>
      </c>
      <c r="J223" s="7"/>
    </row>
    <row r="224" spans="1:10" ht="28.5" customHeight="1">
      <c r="A224" s="178"/>
      <c r="B224" s="181"/>
      <c r="C224" s="181"/>
      <c r="D224" s="5" t="s">
        <v>4</v>
      </c>
      <c r="E224" s="24" t="s">
        <v>5</v>
      </c>
      <c r="F224" s="24" t="s">
        <v>6</v>
      </c>
      <c r="G224" s="24" t="s">
        <v>7</v>
      </c>
      <c r="H224" s="156" t="s">
        <v>8</v>
      </c>
      <c r="I224" s="184"/>
      <c r="J224" s="7"/>
    </row>
    <row r="225" spans="1:10" ht="28.5" customHeight="1">
      <c r="A225" s="177" t="s">
        <v>9</v>
      </c>
      <c r="B225" s="177"/>
      <c r="C225" s="177"/>
      <c r="D225" s="81">
        <f>40+200+D230+D231</f>
        <v>570</v>
      </c>
      <c r="E225" s="31">
        <f>E226+E227+E230+E231</f>
        <v>18.700000000000003</v>
      </c>
      <c r="F225" s="31">
        <f>F226+F227+F230+F231</f>
        <v>21.200000000000003</v>
      </c>
      <c r="G225" s="31">
        <f>G226+G227+G230+G231</f>
        <v>80.4</v>
      </c>
      <c r="H225" s="112">
        <f>H226+H227+H230+H231</f>
        <v>587.2</v>
      </c>
      <c r="I225" s="87"/>
      <c r="J225" s="7"/>
    </row>
    <row r="226" spans="1:10" ht="30" customHeight="1">
      <c r="A226" s="170" t="s">
        <v>45</v>
      </c>
      <c r="B226" s="170"/>
      <c r="C226" s="170"/>
      <c r="D226" s="56" t="s">
        <v>23</v>
      </c>
      <c r="E226" s="2">
        <v>2.3</v>
      </c>
      <c r="F226" s="2">
        <v>7.4</v>
      </c>
      <c r="G226" s="2">
        <v>14.5</v>
      </c>
      <c r="H226" s="3">
        <f>G226*4+F226*9+E226*4</f>
        <v>133.8</v>
      </c>
      <c r="I226" s="125" t="s">
        <v>46</v>
      </c>
      <c r="J226" s="7"/>
    </row>
    <row r="227" spans="1:10" ht="30" customHeight="1">
      <c r="A227" s="175" t="s">
        <v>86</v>
      </c>
      <c r="B227" s="175"/>
      <c r="C227" s="175"/>
      <c r="D227" s="149" t="s">
        <v>26</v>
      </c>
      <c r="E227" s="2">
        <v>13.5</v>
      </c>
      <c r="F227" s="2">
        <v>10.8</v>
      </c>
      <c r="G227" s="2">
        <v>31.2</v>
      </c>
      <c r="H227" s="14">
        <f>G227*4+F227*9+E227*4</f>
        <v>276</v>
      </c>
      <c r="I227" s="87" t="s">
        <v>87</v>
      </c>
      <c r="J227" s="7"/>
    </row>
    <row r="228" spans="1:10" ht="30" customHeight="1">
      <c r="A228" s="185" t="s">
        <v>22</v>
      </c>
      <c r="B228" s="185"/>
      <c r="C228" s="185"/>
      <c r="D228" s="185"/>
      <c r="E228" s="185"/>
      <c r="F228" s="185"/>
      <c r="G228" s="185"/>
      <c r="H228" s="185"/>
      <c r="I228" s="185"/>
      <c r="J228" s="9"/>
    </row>
    <row r="229" spans="1:10" ht="30" customHeight="1">
      <c r="A229" s="187" t="s">
        <v>47</v>
      </c>
      <c r="B229" s="187"/>
      <c r="C229" s="187"/>
      <c r="D229" s="59" t="s">
        <v>26</v>
      </c>
      <c r="E229" s="58">
        <v>15.5</v>
      </c>
      <c r="F229" s="58">
        <v>12.9</v>
      </c>
      <c r="G229" s="58">
        <v>31.68</v>
      </c>
      <c r="H229" s="14">
        <f>E229*4+F229*9+G229*4</f>
        <v>304.82000000000005</v>
      </c>
      <c r="I229" s="87" t="s">
        <v>108</v>
      </c>
      <c r="J229" s="9"/>
    </row>
    <row r="230" spans="1:10" ht="30" customHeight="1">
      <c r="A230" s="170" t="s">
        <v>95</v>
      </c>
      <c r="B230" s="170"/>
      <c r="C230" s="170"/>
      <c r="D230" s="149">
        <v>200</v>
      </c>
      <c r="E230" s="2">
        <v>2.3</v>
      </c>
      <c r="F230" s="15">
        <v>2.5</v>
      </c>
      <c r="G230" s="2">
        <v>14.8</v>
      </c>
      <c r="H230" s="14">
        <f>G230*4+F230*9+E230*4</f>
        <v>90.9</v>
      </c>
      <c r="I230" s="115" t="s">
        <v>96</v>
      </c>
      <c r="J230" s="7"/>
    </row>
    <row r="231" spans="1:10" ht="30" customHeight="1">
      <c r="A231" s="171" t="s">
        <v>39</v>
      </c>
      <c r="B231" s="171"/>
      <c r="C231" s="171"/>
      <c r="D231" s="55">
        <v>130</v>
      </c>
      <c r="E231" s="21">
        <v>0.6</v>
      </c>
      <c r="F231" s="21">
        <v>0.5</v>
      </c>
      <c r="G231" s="21">
        <v>19.9</v>
      </c>
      <c r="H231" s="14">
        <f>E231*4+F231*9+G231*4</f>
        <v>86.5</v>
      </c>
      <c r="I231" s="114" t="s">
        <v>51</v>
      </c>
      <c r="J231" s="8"/>
    </row>
    <row r="232" spans="1:10" ht="30" customHeight="1">
      <c r="A232" s="177" t="s">
        <v>53</v>
      </c>
      <c r="B232" s="177"/>
      <c r="C232" s="177"/>
      <c r="D232" s="81">
        <f>D233+260+D235+D236+D237</f>
        <v>770</v>
      </c>
      <c r="E232" s="31">
        <f>E233+E234+E235+E236+E237+E238+E240</f>
        <v>27.15</v>
      </c>
      <c r="F232" s="31">
        <f>F233+F234+F235+F236+F237+F238+F240</f>
        <v>26.41</v>
      </c>
      <c r="G232" s="31">
        <f>G233+G234+G235+G236+G237+G238+G240</f>
        <v>93.7</v>
      </c>
      <c r="H232" s="31">
        <f>H233+H234+H235+H236+H237+H238+H240</f>
        <v>721.09</v>
      </c>
      <c r="I232" s="105"/>
      <c r="J232" s="8"/>
    </row>
    <row r="233" spans="1:20" ht="30" customHeight="1">
      <c r="A233" s="176" t="s">
        <v>69</v>
      </c>
      <c r="B233" s="176"/>
      <c r="C233" s="176"/>
      <c r="D233" s="1">
        <v>60</v>
      </c>
      <c r="E233" s="15">
        <v>0.6</v>
      </c>
      <c r="F233" s="15">
        <v>3.1</v>
      </c>
      <c r="G233" s="15">
        <v>2.1</v>
      </c>
      <c r="H233" s="14">
        <f>E233*4+F233*9+G233*4</f>
        <v>38.7</v>
      </c>
      <c r="I233" s="103" t="s">
        <v>70</v>
      </c>
      <c r="J233" s="8"/>
      <c r="L233" s="218"/>
      <c r="M233" s="218"/>
      <c r="N233" s="218"/>
      <c r="O233" s="169"/>
      <c r="P233" s="118"/>
      <c r="Q233" s="118"/>
      <c r="R233" s="118"/>
      <c r="S233" s="118"/>
      <c r="T233" s="127"/>
    </row>
    <row r="234" spans="1:20" ht="30" customHeight="1">
      <c r="A234" s="201" t="s">
        <v>182</v>
      </c>
      <c r="B234" s="201"/>
      <c r="C234" s="201"/>
      <c r="D234" s="57" t="s">
        <v>56</v>
      </c>
      <c r="E234" s="15">
        <v>5.8</v>
      </c>
      <c r="F234" s="15">
        <v>4.8</v>
      </c>
      <c r="G234" s="15">
        <v>8.3</v>
      </c>
      <c r="H234" s="14">
        <f>G234*4+F234*9+E234*4</f>
        <v>99.60000000000001</v>
      </c>
      <c r="I234" s="102" t="s">
        <v>181</v>
      </c>
      <c r="J234" s="8"/>
      <c r="L234" s="128"/>
      <c r="M234" s="148"/>
      <c r="N234" s="124"/>
      <c r="O234" s="124"/>
      <c r="P234" s="146"/>
      <c r="Q234" s="146"/>
      <c r="R234" s="146"/>
      <c r="S234" s="146"/>
      <c r="T234" s="147"/>
    </row>
    <row r="235" spans="1:11" ht="30" customHeight="1">
      <c r="A235" s="175" t="s">
        <v>263</v>
      </c>
      <c r="B235" s="175"/>
      <c r="C235" s="175"/>
      <c r="D235" s="149">
        <v>100</v>
      </c>
      <c r="E235" s="15">
        <v>14</v>
      </c>
      <c r="F235" s="15">
        <v>11.3</v>
      </c>
      <c r="G235" s="15">
        <v>6</v>
      </c>
      <c r="H235" s="155">
        <f>E235*4+F235*9+G235*4</f>
        <v>181.7</v>
      </c>
      <c r="I235" s="90" t="s">
        <v>264</v>
      </c>
      <c r="J235" s="8"/>
      <c r="K235" s="61"/>
    </row>
    <row r="236" spans="1:11" ht="30" customHeight="1">
      <c r="A236" s="170" t="s">
        <v>134</v>
      </c>
      <c r="B236" s="170"/>
      <c r="C236" s="170"/>
      <c r="D236" s="149">
        <v>150</v>
      </c>
      <c r="E236" s="15">
        <v>2.7</v>
      </c>
      <c r="F236" s="15">
        <v>6.2</v>
      </c>
      <c r="G236" s="15">
        <v>16.1</v>
      </c>
      <c r="H236" s="14">
        <f>E236*4+F236*9+G236*4</f>
        <v>131</v>
      </c>
      <c r="I236" s="102" t="s">
        <v>135</v>
      </c>
      <c r="J236" s="64"/>
      <c r="K236" s="61"/>
    </row>
    <row r="237" spans="1:10" ht="30" customHeight="1">
      <c r="A237" s="171" t="s">
        <v>94</v>
      </c>
      <c r="B237" s="171"/>
      <c r="C237" s="171"/>
      <c r="D237" s="149">
        <v>200</v>
      </c>
      <c r="E237" s="149">
        <v>0.3</v>
      </c>
      <c r="F237" s="149">
        <v>0.2</v>
      </c>
      <c r="G237" s="149">
        <v>21.5</v>
      </c>
      <c r="H237" s="14">
        <f>G237*4+F237*9+E237*4</f>
        <v>89</v>
      </c>
      <c r="I237" s="103" t="s">
        <v>93</v>
      </c>
      <c r="J237" s="64"/>
    </row>
    <row r="238" spans="1:10" ht="30" customHeight="1">
      <c r="A238" s="172" t="s">
        <v>20</v>
      </c>
      <c r="B238" s="172"/>
      <c r="C238" s="172"/>
      <c r="D238" s="149">
        <v>40</v>
      </c>
      <c r="E238" s="15">
        <v>2</v>
      </c>
      <c r="F238" s="15">
        <v>0.56</v>
      </c>
      <c r="G238" s="15">
        <v>16.2</v>
      </c>
      <c r="H238" s="14">
        <v>77.84</v>
      </c>
      <c r="I238" s="103"/>
      <c r="J238" s="11"/>
    </row>
    <row r="239" spans="1:10" ht="30" customHeight="1">
      <c r="A239" s="170" t="s">
        <v>19</v>
      </c>
      <c r="B239" s="170"/>
      <c r="C239" s="170"/>
      <c r="D239" s="149">
        <v>40</v>
      </c>
      <c r="E239" s="15"/>
      <c r="F239" s="15"/>
      <c r="G239" s="15"/>
      <c r="H239" s="14"/>
      <c r="I239" s="103"/>
      <c r="J239" s="11"/>
    </row>
    <row r="240" spans="1:10" ht="30" customHeight="1">
      <c r="A240" s="170" t="s">
        <v>18</v>
      </c>
      <c r="B240" s="170"/>
      <c r="C240" s="170"/>
      <c r="D240" s="149">
        <v>50</v>
      </c>
      <c r="E240" s="15">
        <v>1.75</v>
      </c>
      <c r="F240" s="15">
        <v>0.25</v>
      </c>
      <c r="G240" s="15">
        <v>23.5</v>
      </c>
      <c r="H240" s="14">
        <v>103.25</v>
      </c>
      <c r="I240" s="87"/>
      <c r="J240" s="11"/>
    </row>
    <row r="241" spans="1:10" ht="30" customHeight="1">
      <c r="A241" s="170" t="s">
        <v>34</v>
      </c>
      <c r="B241" s="170"/>
      <c r="C241" s="170"/>
      <c r="D241" s="149">
        <v>50</v>
      </c>
      <c r="E241" s="15"/>
      <c r="F241" s="15"/>
      <c r="G241" s="15"/>
      <c r="H241" s="15"/>
      <c r="I241" s="87"/>
      <c r="J241" s="40"/>
    </row>
    <row r="242" spans="1:10" ht="30" customHeight="1">
      <c r="A242" s="180" t="s">
        <v>55</v>
      </c>
      <c r="B242" s="180"/>
      <c r="C242" s="180"/>
      <c r="D242" s="107"/>
      <c r="E242" s="99">
        <f>E225+E232</f>
        <v>45.85</v>
      </c>
      <c r="F242" s="99">
        <f>F225+F232</f>
        <v>47.61</v>
      </c>
      <c r="G242" s="99">
        <f>G225+G232</f>
        <v>174.10000000000002</v>
      </c>
      <c r="H242" s="27">
        <f>H225+H232</f>
        <v>1308.29</v>
      </c>
      <c r="I242" s="103"/>
      <c r="J242" s="65"/>
    </row>
    <row r="243" spans="1:10" ht="30" customHeight="1">
      <c r="A243" s="188" t="s">
        <v>17</v>
      </c>
      <c r="B243" s="188"/>
      <c r="C243" s="188"/>
      <c r="D243" s="188"/>
      <c r="E243" s="188"/>
      <c r="F243" s="188"/>
      <c r="G243" s="188"/>
      <c r="H243" s="188"/>
      <c r="I243" s="188"/>
      <c r="J243" s="40"/>
    </row>
    <row r="244" spans="1:10" ht="30" customHeight="1">
      <c r="A244" s="178" t="s">
        <v>0</v>
      </c>
      <c r="B244" s="181" t="s">
        <v>1</v>
      </c>
      <c r="C244" s="181" t="s">
        <v>2</v>
      </c>
      <c r="D244" s="181" t="s">
        <v>3</v>
      </c>
      <c r="E244" s="181"/>
      <c r="F244" s="181"/>
      <c r="G244" s="181"/>
      <c r="H244" s="181"/>
      <c r="I244" s="184" t="s">
        <v>36</v>
      </c>
      <c r="J244" s="40"/>
    </row>
    <row r="245" spans="1:10" ht="30" customHeight="1">
      <c r="A245" s="178"/>
      <c r="B245" s="181"/>
      <c r="C245" s="181"/>
      <c r="D245" s="5" t="s">
        <v>4</v>
      </c>
      <c r="E245" s="24" t="s">
        <v>5</v>
      </c>
      <c r="F245" s="24" t="s">
        <v>6</v>
      </c>
      <c r="G245" s="24" t="s">
        <v>7</v>
      </c>
      <c r="H245" s="156" t="s">
        <v>8</v>
      </c>
      <c r="I245" s="184"/>
      <c r="J245" s="60"/>
    </row>
    <row r="246" spans="1:10" ht="30" customHeight="1">
      <c r="A246" s="177" t="s">
        <v>9</v>
      </c>
      <c r="B246" s="177"/>
      <c r="C246" s="177"/>
      <c r="D246" s="81">
        <f>D250+D247+D251+D252</f>
        <v>550</v>
      </c>
      <c r="E246" s="31">
        <f>E250+E247+E251+E252+E253+E255</f>
        <v>15.579999999999998</v>
      </c>
      <c r="F246" s="31">
        <f>F250+F247+F251+F252+F253+F255</f>
        <v>13.179999999999998</v>
      </c>
      <c r="G246" s="31">
        <f>G250+G247+G251+G252+G253+G255</f>
        <v>86.3</v>
      </c>
      <c r="H246" s="112">
        <f>H250+H247+H251+H252+H253+H255</f>
        <v>526.14</v>
      </c>
      <c r="I246" s="87"/>
      <c r="J246" s="60"/>
    </row>
    <row r="247" spans="1:10" ht="30" customHeight="1">
      <c r="A247" s="214" t="s">
        <v>136</v>
      </c>
      <c r="B247" s="214"/>
      <c r="C247" s="214"/>
      <c r="D247" s="20">
        <v>200</v>
      </c>
      <c r="E247" s="23">
        <v>12.9</v>
      </c>
      <c r="F247" s="23">
        <v>12.2</v>
      </c>
      <c r="G247" s="23">
        <v>33.4</v>
      </c>
      <c r="H247" s="155">
        <f>E247*4+F247*9+G247*4</f>
        <v>295</v>
      </c>
      <c r="I247" s="102" t="s">
        <v>137</v>
      </c>
      <c r="J247" s="7"/>
    </row>
    <row r="248" spans="1:10" ht="30.75" customHeight="1">
      <c r="A248" s="215" t="s">
        <v>173</v>
      </c>
      <c r="B248" s="215"/>
      <c r="C248" s="215"/>
      <c r="D248" s="215"/>
      <c r="E248" s="215"/>
      <c r="F248" s="215"/>
      <c r="G248" s="215"/>
      <c r="H248" s="215"/>
      <c r="I248" s="215"/>
      <c r="J248" s="8"/>
    </row>
    <row r="249" spans="1:10" ht="30.75" customHeight="1">
      <c r="A249" s="175" t="s">
        <v>167</v>
      </c>
      <c r="B249" s="200"/>
      <c r="C249" s="200"/>
      <c r="D249" s="1">
        <v>200</v>
      </c>
      <c r="E249" s="2">
        <v>12.6</v>
      </c>
      <c r="F249" s="2">
        <v>13.5</v>
      </c>
      <c r="G249" s="15">
        <v>35.5</v>
      </c>
      <c r="H249" s="14">
        <f>E249*4+F249*9+G249*4</f>
        <v>313.9</v>
      </c>
      <c r="I249" s="109" t="s">
        <v>138</v>
      </c>
      <c r="J249" s="8"/>
    </row>
    <row r="250" spans="1:10" ht="30.75" customHeight="1">
      <c r="A250" s="214" t="s">
        <v>161</v>
      </c>
      <c r="B250" s="174"/>
      <c r="C250" s="174"/>
      <c r="D250" s="77">
        <v>20</v>
      </c>
      <c r="E250" s="23">
        <v>0.18</v>
      </c>
      <c r="F250" s="23">
        <v>0.1</v>
      </c>
      <c r="G250" s="23">
        <v>0.5</v>
      </c>
      <c r="H250" s="158">
        <f>G250*4+F250*9+E250*4</f>
        <v>3.62</v>
      </c>
      <c r="I250" s="143" t="s">
        <v>129</v>
      </c>
      <c r="J250" s="8"/>
    </row>
    <row r="251" spans="1:10" ht="30" customHeight="1">
      <c r="A251" s="172" t="s">
        <v>115</v>
      </c>
      <c r="B251" s="172"/>
      <c r="C251" s="172"/>
      <c r="D251" s="1">
        <v>200</v>
      </c>
      <c r="E251" s="2">
        <v>0.2</v>
      </c>
      <c r="F251" s="2">
        <v>0</v>
      </c>
      <c r="G251" s="2">
        <v>15</v>
      </c>
      <c r="H251" s="3">
        <f>G251*4+F251*9+E251*4</f>
        <v>60.8</v>
      </c>
      <c r="I251" s="125" t="s">
        <v>116</v>
      </c>
      <c r="J251" s="8"/>
    </row>
    <row r="252" spans="1:10" ht="30" customHeight="1">
      <c r="A252" s="171" t="s">
        <v>39</v>
      </c>
      <c r="B252" s="171"/>
      <c r="C252" s="171"/>
      <c r="D252" s="4">
        <v>130</v>
      </c>
      <c r="E252" s="21">
        <v>0.6</v>
      </c>
      <c r="F252" s="21">
        <v>0.5</v>
      </c>
      <c r="G252" s="21">
        <v>19.9</v>
      </c>
      <c r="H252" s="3">
        <f>E252*4+F252*9+G252*4</f>
        <v>86.5</v>
      </c>
      <c r="I252" s="87" t="s">
        <v>51</v>
      </c>
      <c r="J252" s="8"/>
    </row>
    <row r="253" spans="1:10" ht="30" customHeight="1">
      <c r="A253" s="172" t="s">
        <v>20</v>
      </c>
      <c r="B253" s="172"/>
      <c r="C253" s="172"/>
      <c r="D253" s="149">
        <v>20</v>
      </c>
      <c r="E253" s="15">
        <v>1</v>
      </c>
      <c r="F253" s="15">
        <v>0.28</v>
      </c>
      <c r="G253" s="15">
        <v>8.1</v>
      </c>
      <c r="H253" s="14">
        <v>38.92</v>
      </c>
      <c r="I253" s="103"/>
      <c r="J253" s="8"/>
    </row>
    <row r="254" spans="1:10" ht="30" customHeight="1">
      <c r="A254" s="170" t="s">
        <v>19</v>
      </c>
      <c r="B254" s="170"/>
      <c r="C254" s="170"/>
      <c r="D254" s="149">
        <v>20</v>
      </c>
      <c r="E254" s="15"/>
      <c r="F254" s="15"/>
      <c r="G254" s="15"/>
      <c r="H254" s="14"/>
      <c r="I254" s="103"/>
      <c r="J254" s="7"/>
    </row>
    <row r="255" spans="1:10" ht="30" customHeight="1">
      <c r="A255" s="170" t="s">
        <v>18</v>
      </c>
      <c r="B255" s="170"/>
      <c r="C255" s="170"/>
      <c r="D255" s="149">
        <v>20</v>
      </c>
      <c r="E255" s="15">
        <v>0.7</v>
      </c>
      <c r="F255" s="15">
        <v>0.1</v>
      </c>
      <c r="G255" s="15">
        <v>9.4</v>
      </c>
      <c r="H255" s="14">
        <f>G255*4+F255*9+E255*4</f>
        <v>41.3</v>
      </c>
      <c r="I255" s="87"/>
      <c r="J255" s="8"/>
    </row>
    <row r="256" spans="1:10" ht="30" customHeight="1">
      <c r="A256" s="170" t="s">
        <v>34</v>
      </c>
      <c r="B256" s="170"/>
      <c r="C256" s="170"/>
      <c r="D256" s="149">
        <v>20</v>
      </c>
      <c r="E256" s="15"/>
      <c r="F256" s="15"/>
      <c r="G256" s="15"/>
      <c r="H256" s="14"/>
      <c r="I256" s="90"/>
      <c r="J256" s="8"/>
    </row>
    <row r="257" spans="1:10" ht="30" customHeight="1">
      <c r="A257" s="177" t="s">
        <v>53</v>
      </c>
      <c r="B257" s="177"/>
      <c r="C257" s="177"/>
      <c r="D257" s="81">
        <f>D258+265+D260+D261+D262</f>
        <v>765</v>
      </c>
      <c r="E257" s="31">
        <f>E258+E259+E260+E261+E262+E265+E267</f>
        <v>24.55</v>
      </c>
      <c r="F257" s="31">
        <f>F258+F259+F260+F261+F262+F265+F267</f>
        <v>25.3</v>
      </c>
      <c r="G257" s="31">
        <f>G258+G259+G260+G261+G262+G265+G267</f>
        <v>113.25</v>
      </c>
      <c r="H257" s="31">
        <f>H258+H259+H260+H261+H262+H265+H267</f>
        <v>778.9</v>
      </c>
      <c r="I257" s="104"/>
      <c r="J257" s="8"/>
    </row>
    <row r="258" spans="1:10" ht="30" customHeight="1">
      <c r="A258" s="175" t="s">
        <v>232</v>
      </c>
      <c r="B258" s="175"/>
      <c r="C258" s="175"/>
      <c r="D258" s="1">
        <v>60</v>
      </c>
      <c r="E258" s="2">
        <v>0.7</v>
      </c>
      <c r="F258" s="2">
        <v>3</v>
      </c>
      <c r="G258" s="2">
        <v>2</v>
      </c>
      <c r="H258" s="3">
        <f>E258*4+F258*9+G258*4</f>
        <v>37.8</v>
      </c>
      <c r="I258" s="109" t="s">
        <v>233</v>
      </c>
      <c r="J258" s="8"/>
    </row>
    <row r="259" spans="1:10" ht="30" customHeight="1">
      <c r="A259" s="175" t="s">
        <v>171</v>
      </c>
      <c r="B259" s="175"/>
      <c r="C259" s="175"/>
      <c r="D259" s="149" t="s">
        <v>54</v>
      </c>
      <c r="E259" s="15">
        <v>5</v>
      </c>
      <c r="F259" s="15">
        <v>5.7</v>
      </c>
      <c r="G259" s="15">
        <v>21</v>
      </c>
      <c r="H259" s="14">
        <f>G259*4+F259*9+E259*4</f>
        <v>155.3</v>
      </c>
      <c r="I259" s="125" t="s">
        <v>65</v>
      </c>
      <c r="J259" s="7"/>
    </row>
    <row r="260" spans="1:13" ht="31.5" customHeight="1">
      <c r="A260" s="175" t="s">
        <v>249</v>
      </c>
      <c r="B260" s="175"/>
      <c r="C260" s="175"/>
      <c r="D260" s="1">
        <v>90</v>
      </c>
      <c r="E260" s="15">
        <v>11.9</v>
      </c>
      <c r="F260" s="2">
        <v>11.4</v>
      </c>
      <c r="G260" s="2">
        <v>10.8</v>
      </c>
      <c r="H260" s="3">
        <f>E260*4+F260*9+G260*4</f>
        <v>193.40000000000003</v>
      </c>
      <c r="I260" s="125" t="s">
        <v>111</v>
      </c>
      <c r="J260" s="7"/>
      <c r="L260" s="66"/>
      <c r="M260" s="48"/>
    </row>
    <row r="261" spans="1:13" ht="31.5" customHeight="1">
      <c r="A261" s="202" t="s">
        <v>43</v>
      </c>
      <c r="B261" s="202"/>
      <c r="C261" s="202"/>
      <c r="D261" s="149">
        <v>150</v>
      </c>
      <c r="E261" s="23">
        <v>3.25</v>
      </c>
      <c r="F261" s="23">
        <v>4.4</v>
      </c>
      <c r="G261" s="23">
        <v>23.5</v>
      </c>
      <c r="H261" s="14">
        <f>G261*4+F261*9+E261*4</f>
        <v>146.6</v>
      </c>
      <c r="I261" s="87" t="s">
        <v>44</v>
      </c>
      <c r="J261" s="7"/>
      <c r="L261" s="69"/>
      <c r="M261" s="67"/>
    </row>
    <row r="262" spans="1:10" ht="31.5" customHeight="1">
      <c r="A262" s="113" t="s">
        <v>81</v>
      </c>
      <c r="B262" s="16">
        <v>200</v>
      </c>
      <c r="C262" s="16">
        <v>200</v>
      </c>
      <c r="D262" s="1">
        <v>200</v>
      </c>
      <c r="E262" s="2">
        <v>0.5</v>
      </c>
      <c r="F262" s="2">
        <v>0</v>
      </c>
      <c r="G262" s="2">
        <v>26.3</v>
      </c>
      <c r="H262" s="3">
        <f>E262*4+F262*9+G262*4</f>
        <v>107.2</v>
      </c>
      <c r="I262" s="109" t="s">
        <v>82</v>
      </c>
      <c r="J262" s="8"/>
    </row>
    <row r="263" spans="1:13" s="39" customFormat="1" ht="31.5" customHeight="1">
      <c r="A263" s="185" t="s">
        <v>22</v>
      </c>
      <c r="B263" s="185"/>
      <c r="C263" s="185"/>
      <c r="D263" s="185"/>
      <c r="E263" s="185"/>
      <c r="F263" s="185"/>
      <c r="G263" s="185"/>
      <c r="H263" s="185"/>
      <c r="I263" s="185"/>
      <c r="J263" s="8"/>
      <c r="K263" s="45"/>
      <c r="L263" s="63"/>
      <c r="M263" s="45"/>
    </row>
    <row r="264" spans="1:10" ht="31.5" customHeight="1">
      <c r="A264" s="170" t="s">
        <v>155</v>
      </c>
      <c r="B264" s="203"/>
      <c r="C264" s="203"/>
      <c r="D264" s="4">
        <v>200</v>
      </c>
      <c r="E264" s="2">
        <v>0.3</v>
      </c>
      <c r="F264" s="2">
        <v>0.02</v>
      </c>
      <c r="G264" s="2">
        <v>26.4</v>
      </c>
      <c r="H264" s="3">
        <f>E264*4+F264*9+G264*4</f>
        <v>106.97999999999999</v>
      </c>
      <c r="I264" s="110" t="s">
        <v>156</v>
      </c>
      <c r="J264" s="8"/>
    </row>
    <row r="265" spans="1:10" ht="31.5" customHeight="1">
      <c r="A265" s="172" t="s">
        <v>20</v>
      </c>
      <c r="B265" s="172"/>
      <c r="C265" s="172"/>
      <c r="D265" s="149">
        <v>50</v>
      </c>
      <c r="E265" s="15">
        <v>2.5</v>
      </c>
      <c r="F265" s="15">
        <v>0.7000000000000001</v>
      </c>
      <c r="G265" s="15">
        <v>20.25</v>
      </c>
      <c r="H265" s="14">
        <v>97.3</v>
      </c>
      <c r="I265" s="103"/>
      <c r="J265" s="8"/>
    </row>
    <row r="266" spans="1:10" ht="31.5" customHeight="1">
      <c r="A266" s="170" t="s">
        <v>19</v>
      </c>
      <c r="B266" s="170"/>
      <c r="C266" s="170"/>
      <c r="D266" s="149">
        <v>50</v>
      </c>
      <c r="E266" s="15"/>
      <c r="F266" s="15"/>
      <c r="G266" s="15"/>
      <c r="H266" s="15"/>
      <c r="I266" s="103"/>
      <c r="J266" s="71"/>
    </row>
    <row r="267" spans="1:10" ht="34.5" customHeight="1">
      <c r="A267" s="170" t="s">
        <v>18</v>
      </c>
      <c r="B267" s="170"/>
      <c r="C267" s="170"/>
      <c r="D267" s="149">
        <v>20</v>
      </c>
      <c r="E267" s="15">
        <v>0.7</v>
      </c>
      <c r="F267" s="15">
        <v>0.1</v>
      </c>
      <c r="G267" s="15">
        <v>9.4</v>
      </c>
      <c r="H267" s="14">
        <v>41.3</v>
      </c>
      <c r="I267" s="87"/>
      <c r="J267" s="8"/>
    </row>
    <row r="268" spans="1:10" ht="34.5" customHeight="1">
      <c r="A268" s="170" t="s">
        <v>34</v>
      </c>
      <c r="B268" s="170"/>
      <c r="C268" s="170"/>
      <c r="D268" s="149">
        <v>20</v>
      </c>
      <c r="E268" s="15"/>
      <c r="F268" s="15"/>
      <c r="G268" s="15"/>
      <c r="H268" s="14"/>
      <c r="I268" s="87"/>
      <c r="J268" s="7"/>
    </row>
    <row r="269" spans="1:10" ht="26.25" customHeight="1">
      <c r="A269" s="180" t="s">
        <v>55</v>
      </c>
      <c r="B269" s="180"/>
      <c r="C269" s="180"/>
      <c r="D269" s="107"/>
      <c r="E269" s="99">
        <f>E257+E246</f>
        <v>40.129999999999995</v>
      </c>
      <c r="F269" s="99">
        <f>F257+F246</f>
        <v>38.48</v>
      </c>
      <c r="G269" s="99">
        <f>G257+G246</f>
        <v>199.55</v>
      </c>
      <c r="H269" s="99">
        <f>H257+H246</f>
        <v>1305.04</v>
      </c>
      <c r="I269" s="103"/>
      <c r="J269" s="8"/>
    </row>
    <row r="270" spans="1:10" ht="24.75" customHeight="1">
      <c r="A270" s="190" t="s">
        <v>97</v>
      </c>
      <c r="B270" s="191"/>
      <c r="C270" s="191"/>
      <c r="D270" s="191"/>
      <c r="E270" s="27">
        <f>(E269+E242+E221+E193+E165)/5</f>
        <v>44.779999999999994</v>
      </c>
      <c r="F270" s="27">
        <f>(F269+F242+F221+F193+F165)/5</f>
        <v>43.862</v>
      </c>
      <c r="G270" s="27">
        <f>(G269+G242+G221+G193+G165)/5</f>
        <v>183.782</v>
      </c>
      <c r="H270" s="27">
        <f>(H269+H242+H221+H193+H165)/5</f>
        <v>1309.006</v>
      </c>
      <c r="I270" s="204" t="s">
        <v>79</v>
      </c>
      <c r="J270" s="8"/>
    </row>
    <row r="271" spans="1:13" s="39" customFormat="1" ht="26.25" customHeight="1">
      <c r="A271" s="190" t="s">
        <v>98</v>
      </c>
      <c r="B271" s="191"/>
      <c r="C271" s="191"/>
      <c r="D271" s="191"/>
      <c r="E271" s="27" t="s">
        <v>99</v>
      </c>
      <c r="F271" s="27" t="s">
        <v>100</v>
      </c>
      <c r="G271" s="27" t="s">
        <v>101</v>
      </c>
      <c r="H271" s="27" t="s">
        <v>102</v>
      </c>
      <c r="I271" s="204"/>
      <c r="J271" s="51"/>
      <c r="K271" s="45"/>
      <c r="L271" s="63"/>
      <c r="M271" s="45"/>
    </row>
    <row r="272" spans="1:13" s="39" customFormat="1" ht="30.75" customHeight="1">
      <c r="A272" s="216" t="s">
        <v>147</v>
      </c>
      <c r="B272" s="216"/>
      <c r="C272" s="216"/>
      <c r="D272" s="216"/>
      <c r="E272" s="216"/>
      <c r="F272" s="216"/>
      <c r="G272" s="216"/>
      <c r="H272" s="216"/>
      <c r="I272" s="216"/>
      <c r="J272" s="7"/>
      <c r="K272" s="45"/>
      <c r="L272" s="63"/>
      <c r="M272" s="45"/>
    </row>
    <row r="273" spans="1:10" ht="30.75" customHeight="1">
      <c r="A273" s="188" t="s">
        <v>27</v>
      </c>
      <c r="B273" s="188"/>
      <c r="C273" s="188"/>
      <c r="D273" s="188"/>
      <c r="E273" s="188"/>
      <c r="F273" s="188"/>
      <c r="G273" s="188"/>
      <c r="H273" s="188"/>
      <c r="I273" s="188"/>
      <c r="J273" s="7"/>
    </row>
    <row r="274" spans="1:10" ht="30.75" customHeight="1">
      <c r="A274" s="178" t="s">
        <v>0</v>
      </c>
      <c r="B274" s="181" t="s">
        <v>1</v>
      </c>
      <c r="C274" s="181" t="s">
        <v>2</v>
      </c>
      <c r="D274" s="181" t="s">
        <v>3</v>
      </c>
      <c r="E274" s="181"/>
      <c r="F274" s="181"/>
      <c r="G274" s="181"/>
      <c r="H274" s="181"/>
      <c r="I274" s="184" t="s">
        <v>36</v>
      </c>
      <c r="J274" s="7"/>
    </row>
    <row r="275" spans="1:10" ht="30.75" customHeight="1">
      <c r="A275" s="178"/>
      <c r="B275" s="181"/>
      <c r="C275" s="181"/>
      <c r="D275" s="5" t="s">
        <v>4</v>
      </c>
      <c r="E275" s="24" t="s">
        <v>5</v>
      </c>
      <c r="F275" s="24" t="s">
        <v>6</v>
      </c>
      <c r="G275" s="24" t="s">
        <v>7</v>
      </c>
      <c r="H275" s="156" t="s">
        <v>8</v>
      </c>
      <c r="I275" s="184"/>
      <c r="J275" s="7"/>
    </row>
    <row r="276" spans="1:10" ht="30.75" customHeight="1">
      <c r="A276" s="177" t="s">
        <v>9</v>
      </c>
      <c r="B276" s="177"/>
      <c r="C276" s="177"/>
      <c r="D276" s="81">
        <f>25+205+D281+207+D283</f>
        <v>607</v>
      </c>
      <c r="E276" s="31">
        <f>E277+E280+E281+E282+E284+E283</f>
        <v>13.9</v>
      </c>
      <c r="F276" s="31">
        <f>F277+F280+F281+F282+F284+F283</f>
        <v>14.83</v>
      </c>
      <c r="G276" s="31">
        <f>G277+G280+G281+G282+G284+G283</f>
        <v>85.75</v>
      </c>
      <c r="H276" s="31">
        <f>H277+H280+H281+H282+H284+H283</f>
        <v>532.07</v>
      </c>
      <c r="I276" s="89"/>
      <c r="J276" s="7"/>
    </row>
    <row r="277" spans="1:10" ht="30.75" customHeight="1">
      <c r="A277" s="170" t="s">
        <v>45</v>
      </c>
      <c r="B277" s="170"/>
      <c r="C277" s="170"/>
      <c r="D277" s="56" t="s">
        <v>164</v>
      </c>
      <c r="E277" s="2">
        <v>1.8</v>
      </c>
      <c r="F277" s="2">
        <v>3.9</v>
      </c>
      <c r="G277" s="2">
        <v>8.2</v>
      </c>
      <c r="H277" s="76">
        <f>E277*4+F277*9+G277*4</f>
        <v>75.1</v>
      </c>
      <c r="I277" s="110" t="s">
        <v>46</v>
      </c>
      <c r="J277" s="7"/>
    </row>
    <row r="278" spans="1:10" ht="30.75" customHeight="1">
      <c r="A278" s="201" t="s">
        <v>139</v>
      </c>
      <c r="B278" s="201"/>
      <c r="C278" s="201"/>
      <c r="D278" s="1" t="s">
        <v>21</v>
      </c>
      <c r="E278" s="2">
        <v>5.4</v>
      </c>
      <c r="F278" s="2">
        <v>5.7</v>
      </c>
      <c r="G278" s="2">
        <v>21.2</v>
      </c>
      <c r="H278" s="76">
        <f>E278*4+F278*9+G278*4</f>
        <v>157.7</v>
      </c>
      <c r="I278" s="109" t="s">
        <v>176</v>
      </c>
      <c r="J278" s="7"/>
    </row>
    <row r="279" spans="1:10" ht="30.75" customHeight="1">
      <c r="A279" s="185" t="s">
        <v>22</v>
      </c>
      <c r="B279" s="185"/>
      <c r="C279" s="185"/>
      <c r="D279" s="185"/>
      <c r="E279" s="185"/>
      <c r="F279" s="185"/>
      <c r="G279" s="185"/>
      <c r="H279" s="185"/>
      <c r="I279" s="185"/>
      <c r="J279" s="7"/>
    </row>
    <row r="280" spans="1:10" ht="30.75" customHeight="1">
      <c r="A280" s="170" t="s">
        <v>189</v>
      </c>
      <c r="B280" s="170"/>
      <c r="C280" s="170"/>
      <c r="D280" s="1" t="s">
        <v>21</v>
      </c>
      <c r="E280" s="2">
        <v>5.1</v>
      </c>
      <c r="F280" s="2">
        <v>6.1</v>
      </c>
      <c r="G280" s="2">
        <v>26</v>
      </c>
      <c r="H280" s="3">
        <f>E280*4+F280*9+G280*4</f>
        <v>179.3</v>
      </c>
      <c r="I280" s="109" t="s">
        <v>148</v>
      </c>
      <c r="J280" s="7"/>
    </row>
    <row r="281" spans="1:10" ht="30.75" customHeight="1">
      <c r="A281" s="172" t="s">
        <v>91</v>
      </c>
      <c r="B281" s="172"/>
      <c r="C281" s="172"/>
      <c r="D281" s="149">
        <v>40</v>
      </c>
      <c r="E281" s="2">
        <v>5.1</v>
      </c>
      <c r="F281" s="2">
        <v>4.05</v>
      </c>
      <c r="G281" s="2">
        <v>0.25</v>
      </c>
      <c r="H281" s="3">
        <f>E281*4+F281*9+G281*4</f>
        <v>57.849999999999994</v>
      </c>
      <c r="I281" s="103" t="s">
        <v>92</v>
      </c>
      <c r="J281" s="7"/>
    </row>
    <row r="282" spans="1:10" ht="30.75" customHeight="1">
      <c r="A282" s="186" t="s">
        <v>127</v>
      </c>
      <c r="B282" s="186"/>
      <c r="C282" s="186"/>
      <c r="D282" s="57" t="s">
        <v>126</v>
      </c>
      <c r="E282" s="15">
        <v>0.3</v>
      </c>
      <c r="F282" s="15">
        <v>0</v>
      </c>
      <c r="G282" s="15">
        <v>15.2</v>
      </c>
      <c r="H282" s="14">
        <f>G282*4+F282*9+E282*4</f>
        <v>62</v>
      </c>
      <c r="I282" s="102" t="s">
        <v>38</v>
      </c>
      <c r="J282" s="7"/>
    </row>
    <row r="283" spans="1:10" ht="30.75" customHeight="1">
      <c r="A283" s="171" t="s">
        <v>39</v>
      </c>
      <c r="B283" s="171"/>
      <c r="C283" s="171"/>
      <c r="D283" s="4">
        <v>130</v>
      </c>
      <c r="E283" s="101">
        <v>0.6</v>
      </c>
      <c r="F283" s="101">
        <v>0.5</v>
      </c>
      <c r="G283" s="101">
        <v>28</v>
      </c>
      <c r="H283" s="3">
        <f>G283*4+F283*9+E283*4</f>
        <v>118.9</v>
      </c>
      <c r="I283" s="125" t="s">
        <v>51</v>
      </c>
      <c r="J283" s="7"/>
    </row>
    <row r="284" spans="1:10" ht="30.75" customHeight="1">
      <c r="A284" s="172" t="s">
        <v>20</v>
      </c>
      <c r="B284" s="172"/>
      <c r="C284" s="172"/>
      <c r="D284" s="149">
        <v>20</v>
      </c>
      <c r="E284" s="15">
        <v>1</v>
      </c>
      <c r="F284" s="15">
        <v>0.28</v>
      </c>
      <c r="G284" s="15">
        <v>8.1</v>
      </c>
      <c r="H284" s="14">
        <v>38.92</v>
      </c>
      <c r="I284" s="87"/>
      <c r="J284" s="7"/>
    </row>
    <row r="285" spans="1:10" ht="30" customHeight="1">
      <c r="A285" s="170" t="s">
        <v>19</v>
      </c>
      <c r="B285" s="170"/>
      <c r="C285" s="170"/>
      <c r="D285" s="149">
        <v>20</v>
      </c>
      <c r="E285" s="15"/>
      <c r="F285" s="15"/>
      <c r="G285" s="15"/>
      <c r="H285" s="14"/>
      <c r="I285" s="87"/>
      <c r="J285" s="7"/>
    </row>
    <row r="286" spans="1:10" ht="30" customHeight="1">
      <c r="A286" s="177" t="s">
        <v>53</v>
      </c>
      <c r="B286" s="177"/>
      <c r="C286" s="177"/>
      <c r="D286" s="81">
        <f>D287+265+120+D290+D291</f>
        <v>795</v>
      </c>
      <c r="E286" s="31">
        <f>E287+E288+E289+E290+E291+E292+E294</f>
        <v>25.5</v>
      </c>
      <c r="F286" s="31">
        <f>F287+F288+F289+F290+F291+F292+F294</f>
        <v>23.660000000000004</v>
      </c>
      <c r="G286" s="31">
        <f>G287+G288+G289+G290+G291+G292+G294</f>
        <v>102.3</v>
      </c>
      <c r="H286" s="31">
        <f>H287+H288+H289+H290+H291+H292+H294</f>
        <v>724.14</v>
      </c>
      <c r="I286" s="105"/>
      <c r="J286" s="7"/>
    </row>
    <row r="287" spans="1:10" ht="30" customHeight="1">
      <c r="A287" s="176" t="s">
        <v>69</v>
      </c>
      <c r="B287" s="176"/>
      <c r="C287" s="176"/>
      <c r="D287" s="1">
        <v>60</v>
      </c>
      <c r="E287" s="15">
        <v>0.6</v>
      </c>
      <c r="F287" s="15">
        <v>3.1</v>
      </c>
      <c r="G287" s="15">
        <v>2.1</v>
      </c>
      <c r="H287" s="14">
        <f>E287*4+F287*9+G287*4</f>
        <v>38.7</v>
      </c>
      <c r="I287" s="103" t="s">
        <v>70</v>
      </c>
      <c r="J287" s="7"/>
    </row>
    <row r="288" spans="1:10" ht="30" customHeight="1">
      <c r="A288" s="171" t="s">
        <v>152</v>
      </c>
      <c r="B288" s="171"/>
      <c r="C288" s="171"/>
      <c r="D288" s="149" t="s">
        <v>54</v>
      </c>
      <c r="E288" s="15">
        <v>4.8</v>
      </c>
      <c r="F288" s="15">
        <v>5.8</v>
      </c>
      <c r="G288" s="15">
        <v>16.7</v>
      </c>
      <c r="H288" s="14">
        <f>E288*4+F288*9+G288*4</f>
        <v>138.2</v>
      </c>
      <c r="I288" s="102" t="s">
        <v>61</v>
      </c>
      <c r="J288" s="7"/>
    </row>
    <row r="289" spans="1:10" ht="30" customHeight="1">
      <c r="A289" s="175" t="s">
        <v>158</v>
      </c>
      <c r="B289" s="175"/>
      <c r="C289" s="175"/>
      <c r="D289" s="149" t="s">
        <v>160</v>
      </c>
      <c r="E289" s="15">
        <v>11.1</v>
      </c>
      <c r="F289" s="15">
        <v>10.8</v>
      </c>
      <c r="G289" s="15">
        <v>6.3</v>
      </c>
      <c r="H289" s="150">
        <f>G289*4+F289*9+E289*4</f>
        <v>166.8</v>
      </c>
      <c r="I289" s="141" t="s">
        <v>159</v>
      </c>
      <c r="J289" s="7"/>
    </row>
    <row r="290" spans="1:10" ht="28.5" customHeight="1">
      <c r="A290" s="170" t="s">
        <v>118</v>
      </c>
      <c r="B290" s="170"/>
      <c r="C290" s="170"/>
      <c r="D290" s="1">
        <v>150</v>
      </c>
      <c r="E290" s="15">
        <v>5.6</v>
      </c>
      <c r="F290" s="15">
        <v>3.3</v>
      </c>
      <c r="G290" s="15">
        <v>27.7</v>
      </c>
      <c r="H290" s="14">
        <f>G290*4+F290*9+E290*4</f>
        <v>162.9</v>
      </c>
      <c r="I290" s="141" t="s">
        <v>230</v>
      </c>
      <c r="J290" s="40"/>
    </row>
    <row r="291" spans="1:10" ht="28.5" customHeight="1">
      <c r="A291" s="179" t="s">
        <v>71</v>
      </c>
      <c r="B291" s="179"/>
      <c r="C291" s="179"/>
      <c r="D291" s="55">
        <v>200</v>
      </c>
      <c r="E291" s="21">
        <v>0.7</v>
      </c>
      <c r="F291" s="21">
        <v>0</v>
      </c>
      <c r="G291" s="21">
        <v>23.9</v>
      </c>
      <c r="H291" s="14">
        <f>E291*4+F291*9+G291*4</f>
        <v>98.39999999999999</v>
      </c>
      <c r="I291" s="102" t="s">
        <v>72</v>
      </c>
      <c r="J291" s="40"/>
    </row>
    <row r="292" spans="1:10" ht="28.5" customHeight="1">
      <c r="A292" s="172" t="s">
        <v>20</v>
      </c>
      <c r="B292" s="172"/>
      <c r="C292" s="172"/>
      <c r="D292" s="149">
        <v>40</v>
      </c>
      <c r="E292" s="15">
        <v>2</v>
      </c>
      <c r="F292" s="15">
        <v>0.56</v>
      </c>
      <c r="G292" s="15">
        <v>16.2</v>
      </c>
      <c r="H292" s="14">
        <v>77.84</v>
      </c>
      <c r="I292" s="103"/>
      <c r="J292" s="40"/>
    </row>
    <row r="293" spans="1:10" ht="28.5" customHeight="1">
      <c r="A293" s="170" t="s">
        <v>19</v>
      </c>
      <c r="B293" s="170"/>
      <c r="C293" s="170"/>
      <c r="D293" s="149">
        <v>40</v>
      </c>
      <c r="E293" s="15"/>
      <c r="F293" s="15"/>
      <c r="G293" s="15"/>
      <c r="H293" s="14"/>
      <c r="I293" s="103"/>
      <c r="J293" s="40"/>
    </row>
    <row r="294" spans="1:10" ht="28.5" customHeight="1">
      <c r="A294" s="170" t="s">
        <v>18</v>
      </c>
      <c r="B294" s="170"/>
      <c r="C294" s="170"/>
      <c r="D294" s="149">
        <v>20</v>
      </c>
      <c r="E294" s="15">
        <v>0.7</v>
      </c>
      <c r="F294" s="15">
        <v>0.1</v>
      </c>
      <c r="G294" s="15">
        <v>9.4</v>
      </c>
      <c r="H294" s="14">
        <f>G294*4+F294*9+E294*4</f>
        <v>41.3</v>
      </c>
      <c r="I294" s="87"/>
      <c r="J294" s="40"/>
    </row>
    <row r="295" spans="1:10" ht="33.75" customHeight="1">
      <c r="A295" s="170" t="s">
        <v>34</v>
      </c>
      <c r="B295" s="170"/>
      <c r="C295" s="170"/>
      <c r="D295" s="149">
        <v>20</v>
      </c>
      <c r="E295" s="15"/>
      <c r="F295" s="15"/>
      <c r="G295" s="15"/>
      <c r="H295" s="14"/>
      <c r="I295" s="87"/>
      <c r="J295" s="40"/>
    </row>
    <row r="296" spans="1:10" ht="30.75" customHeight="1">
      <c r="A296" s="180" t="s">
        <v>55</v>
      </c>
      <c r="B296" s="180"/>
      <c r="C296" s="180"/>
      <c r="D296" s="107"/>
      <c r="E296" s="99">
        <f>E286+E276</f>
        <v>39.4</v>
      </c>
      <c r="F296" s="99">
        <f>F286+F276</f>
        <v>38.49</v>
      </c>
      <c r="G296" s="99">
        <f>G286+G276</f>
        <v>188.05</v>
      </c>
      <c r="H296" s="99">
        <f>H286+H276</f>
        <v>1256.21</v>
      </c>
      <c r="I296" s="103"/>
      <c r="J296" s="40"/>
    </row>
    <row r="297" spans="1:10" ht="30.75" customHeight="1">
      <c r="A297" s="188" t="s">
        <v>28</v>
      </c>
      <c r="B297" s="188"/>
      <c r="C297" s="188"/>
      <c r="D297" s="188"/>
      <c r="E297" s="188"/>
      <c r="F297" s="188"/>
      <c r="G297" s="188"/>
      <c r="H297" s="188"/>
      <c r="I297" s="188"/>
      <c r="J297" s="40"/>
    </row>
    <row r="298" spans="1:10" ht="30.75" customHeight="1">
      <c r="A298" s="178" t="s">
        <v>0</v>
      </c>
      <c r="B298" s="181" t="s">
        <v>1</v>
      </c>
      <c r="C298" s="181" t="s">
        <v>2</v>
      </c>
      <c r="D298" s="181" t="s">
        <v>3</v>
      </c>
      <c r="E298" s="181"/>
      <c r="F298" s="181"/>
      <c r="G298" s="181"/>
      <c r="H298" s="181"/>
      <c r="I298" s="184" t="s">
        <v>36</v>
      </c>
      <c r="J298" s="40"/>
    </row>
    <row r="299" spans="1:10" ht="30.75" customHeight="1">
      <c r="A299" s="178"/>
      <c r="B299" s="181"/>
      <c r="C299" s="181"/>
      <c r="D299" s="5" t="s">
        <v>4</v>
      </c>
      <c r="E299" s="24" t="s">
        <v>5</v>
      </c>
      <c r="F299" s="24" t="s">
        <v>6</v>
      </c>
      <c r="G299" s="24" t="s">
        <v>7</v>
      </c>
      <c r="H299" s="156" t="s">
        <v>8</v>
      </c>
      <c r="I299" s="184"/>
      <c r="J299" s="40"/>
    </row>
    <row r="300" spans="1:10" ht="30.75" customHeight="1">
      <c r="A300" s="177" t="s">
        <v>9</v>
      </c>
      <c r="B300" s="177"/>
      <c r="C300" s="177"/>
      <c r="D300" s="112">
        <f>D301+95+D305+D306</f>
        <v>510</v>
      </c>
      <c r="E300" s="126">
        <f>E301+E302+E305+E306+E307</f>
        <v>14.999999999999996</v>
      </c>
      <c r="F300" s="126">
        <f>F301+F302+F305+F306+F307</f>
        <v>17.6</v>
      </c>
      <c r="G300" s="126">
        <f>G301+G302+G305+G306+G307</f>
        <v>90.80000000000001</v>
      </c>
      <c r="H300" s="126">
        <f>H301+H302+H305+H306+H307</f>
        <v>581.5999999999999</v>
      </c>
      <c r="I300" s="87"/>
      <c r="J300" s="40"/>
    </row>
    <row r="301" spans="1:10" ht="30.75" customHeight="1">
      <c r="A301" s="205" t="s">
        <v>142</v>
      </c>
      <c r="B301" s="206"/>
      <c r="C301" s="207"/>
      <c r="D301" s="14">
        <v>65</v>
      </c>
      <c r="E301" s="15">
        <v>2.2</v>
      </c>
      <c r="F301" s="15">
        <v>2.1</v>
      </c>
      <c r="G301" s="15">
        <v>22.1</v>
      </c>
      <c r="H301" s="3">
        <f>E301*4+F301*9+G301*4</f>
        <v>116.10000000000001</v>
      </c>
      <c r="I301" s="111"/>
      <c r="J301" s="40"/>
    </row>
    <row r="302" spans="1:10" ht="30.75" customHeight="1">
      <c r="A302" s="175" t="s">
        <v>242</v>
      </c>
      <c r="B302" s="175"/>
      <c r="C302" s="175"/>
      <c r="D302" s="1" t="s">
        <v>90</v>
      </c>
      <c r="E302" s="23">
        <v>8.7</v>
      </c>
      <c r="F302" s="23">
        <v>12.6</v>
      </c>
      <c r="G302" s="23">
        <v>10</v>
      </c>
      <c r="H302" s="14">
        <f>E302*4+F302*9+G302*4</f>
        <v>188.2</v>
      </c>
      <c r="I302" s="87" t="s">
        <v>89</v>
      </c>
      <c r="J302" s="40"/>
    </row>
    <row r="303" spans="1:10" ht="30" customHeight="1">
      <c r="A303" s="209" t="s">
        <v>173</v>
      </c>
      <c r="B303" s="209"/>
      <c r="C303" s="209"/>
      <c r="D303" s="209"/>
      <c r="E303" s="209"/>
      <c r="F303" s="209"/>
      <c r="G303" s="209"/>
      <c r="H303" s="209"/>
      <c r="I303" s="209"/>
      <c r="J303" s="7"/>
    </row>
    <row r="304" spans="1:10" ht="30" customHeight="1">
      <c r="A304" s="175" t="s">
        <v>272</v>
      </c>
      <c r="B304" s="175"/>
      <c r="C304" s="175"/>
      <c r="D304" s="1" t="s">
        <v>90</v>
      </c>
      <c r="E304" s="2">
        <v>13.4</v>
      </c>
      <c r="F304" s="2">
        <v>13.4</v>
      </c>
      <c r="G304" s="2">
        <v>10.8</v>
      </c>
      <c r="H304" s="3">
        <f>E304*4+F304*9+G304*4</f>
        <v>217.40000000000003</v>
      </c>
      <c r="I304" s="125" t="s">
        <v>111</v>
      </c>
      <c r="J304" s="7"/>
    </row>
    <row r="305" spans="1:21" ht="30" customHeight="1">
      <c r="A305" s="175" t="s">
        <v>103</v>
      </c>
      <c r="B305" s="175"/>
      <c r="C305" s="175"/>
      <c r="D305" s="149">
        <v>150</v>
      </c>
      <c r="E305" s="15">
        <v>3.2</v>
      </c>
      <c r="F305" s="15">
        <v>2.8</v>
      </c>
      <c r="G305" s="15">
        <v>34.3</v>
      </c>
      <c r="H305" s="14">
        <f>E305*4+F305*9+G305*4</f>
        <v>175.2</v>
      </c>
      <c r="I305" s="87" t="s">
        <v>37</v>
      </c>
      <c r="J305" s="7"/>
      <c r="M305" s="121"/>
      <c r="N305" s="122"/>
      <c r="O305" s="122"/>
      <c r="P305" s="169"/>
      <c r="Q305" s="118"/>
      <c r="R305" s="118"/>
      <c r="S305" s="118"/>
      <c r="T305" s="169"/>
      <c r="U305" s="83"/>
    </row>
    <row r="306" spans="1:10" ht="30" customHeight="1">
      <c r="A306" s="172" t="s">
        <v>76</v>
      </c>
      <c r="B306" s="172"/>
      <c r="C306" s="172"/>
      <c r="D306" s="149">
        <v>200</v>
      </c>
      <c r="E306" s="15">
        <v>0.2</v>
      </c>
      <c r="F306" s="15">
        <v>0</v>
      </c>
      <c r="G306" s="15">
        <v>15</v>
      </c>
      <c r="H306" s="14">
        <f>G306*4+F306*9+E306*4</f>
        <v>60.8</v>
      </c>
      <c r="I306" s="87" t="s">
        <v>77</v>
      </c>
      <c r="J306" s="7"/>
    </row>
    <row r="307" spans="1:10" ht="30" customHeight="1">
      <c r="A307" s="170" t="s">
        <v>18</v>
      </c>
      <c r="B307" s="170"/>
      <c r="C307" s="170"/>
      <c r="D307" s="149">
        <v>20</v>
      </c>
      <c r="E307" s="15">
        <v>0.7</v>
      </c>
      <c r="F307" s="15">
        <v>0.1</v>
      </c>
      <c r="G307" s="15">
        <v>9.4</v>
      </c>
      <c r="H307" s="14">
        <f>G307*4+F307*9+E307*4</f>
        <v>41.3</v>
      </c>
      <c r="I307" s="87"/>
      <c r="J307" s="7"/>
    </row>
    <row r="308" spans="1:10" ht="30" customHeight="1">
      <c r="A308" s="170" t="s">
        <v>34</v>
      </c>
      <c r="B308" s="170"/>
      <c r="C308" s="170"/>
      <c r="D308" s="149">
        <v>20</v>
      </c>
      <c r="E308" s="15"/>
      <c r="F308" s="15"/>
      <c r="G308" s="15"/>
      <c r="H308" s="14"/>
      <c r="I308" s="87"/>
      <c r="J308" s="7"/>
    </row>
    <row r="309" spans="1:10" ht="30" customHeight="1">
      <c r="A309" s="177" t="s">
        <v>53</v>
      </c>
      <c r="B309" s="177"/>
      <c r="C309" s="177"/>
      <c r="D309" s="163">
        <f>D310+260+140+D313+D314</f>
        <v>810</v>
      </c>
      <c r="E309" s="31">
        <f>E310+E311+E312+E313+E314+E315+E317</f>
        <v>23.75</v>
      </c>
      <c r="F309" s="31">
        <f>F310+F311+F312+F313+F314+F315+F317</f>
        <v>25.07</v>
      </c>
      <c r="G309" s="31">
        <f>G310+G311+G312+G313+G314+G315+G317</f>
        <v>102.85</v>
      </c>
      <c r="H309" s="112">
        <f>H310+H311+H312+H313+H314+H315+H317</f>
        <v>732.03</v>
      </c>
      <c r="I309" s="100"/>
      <c r="J309" s="7"/>
    </row>
    <row r="310" spans="1:10" ht="30" customHeight="1">
      <c r="A310" s="182" t="s">
        <v>225</v>
      </c>
      <c r="B310" s="174"/>
      <c r="C310" s="174"/>
      <c r="D310" s="78" t="s">
        <v>130</v>
      </c>
      <c r="E310" s="21">
        <v>0.7</v>
      </c>
      <c r="F310" s="21">
        <v>3.1</v>
      </c>
      <c r="G310" s="21">
        <v>2.7</v>
      </c>
      <c r="H310" s="14">
        <f>G310*4+F310*9+E310*4</f>
        <v>41.5</v>
      </c>
      <c r="I310" s="102" t="s">
        <v>226</v>
      </c>
      <c r="J310" s="7"/>
    </row>
    <row r="311" spans="1:10" ht="30" customHeight="1">
      <c r="A311" s="212" t="s">
        <v>234</v>
      </c>
      <c r="B311" s="212"/>
      <c r="C311" s="212"/>
      <c r="D311" s="167" t="s">
        <v>56</v>
      </c>
      <c r="E311" s="15">
        <v>4.1</v>
      </c>
      <c r="F311" s="15">
        <v>4.8</v>
      </c>
      <c r="G311" s="15">
        <v>21</v>
      </c>
      <c r="H311" s="14">
        <f>E311*4+F311*9+G311*4</f>
        <v>143.6</v>
      </c>
      <c r="I311" s="138" t="s">
        <v>235</v>
      </c>
      <c r="J311" s="7"/>
    </row>
    <row r="312" spans="1:13" s="17" customFormat="1" ht="30" customHeight="1">
      <c r="A312" s="170" t="s">
        <v>258</v>
      </c>
      <c r="B312" s="170"/>
      <c r="C312" s="170"/>
      <c r="D312" s="149" t="s">
        <v>259</v>
      </c>
      <c r="E312" s="15">
        <v>11.4</v>
      </c>
      <c r="F312" s="15">
        <v>11.6</v>
      </c>
      <c r="G312" s="15">
        <v>10.8</v>
      </c>
      <c r="H312" s="14">
        <f>G312*4+F312*9+E312*4</f>
        <v>193.2</v>
      </c>
      <c r="I312" s="109" t="s">
        <v>260</v>
      </c>
      <c r="J312" s="7"/>
      <c r="L312" s="45"/>
      <c r="M312" s="45"/>
    </row>
    <row r="313" spans="1:10" ht="30" customHeight="1">
      <c r="A313" s="173" t="s">
        <v>141</v>
      </c>
      <c r="B313" s="174"/>
      <c r="C313" s="174"/>
      <c r="D313" s="80">
        <v>150</v>
      </c>
      <c r="E313" s="15">
        <v>4.7</v>
      </c>
      <c r="F313" s="15">
        <v>4.8</v>
      </c>
      <c r="G313" s="15">
        <v>20.6</v>
      </c>
      <c r="H313" s="14">
        <f>E313*4+F313*9+G313*4</f>
        <v>144.4</v>
      </c>
      <c r="I313" s="102" t="s">
        <v>63</v>
      </c>
      <c r="J313" s="7"/>
    </row>
    <row r="314" spans="1:10" ht="28.5" customHeight="1">
      <c r="A314" s="171" t="s">
        <v>94</v>
      </c>
      <c r="B314" s="171"/>
      <c r="C314" s="171"/>
      <c r="D314" s="149">
        <v>200</v>
      </c>
      <c r="E314" s="149">
        <v>0.3</v>
      </c>
      <c r="F314" s="149">
        <v>0.2</v>
      </c>
      <c r="G314" s="149">
        <v>21.5</v>
      </c>
      <c r="H314" s="14">
        <f>G314*4+F314*9+E314*4</f>
        <v>89</v>
      </c>
      <c r="I314" s="103" t="s">
        <v>93</v>
      </c>
      <c r="J314" s="7"/>
    </row>
    <row r="315" spans="1:10" ht="28.5" customHeight="1">
      <c r="A315" s="172" t="s">
        <v>20</v>
      </c>
      <c r="B315" s="172"/>
      <c r="C315" s="172"/>
      <c r="D315" s="149">
        <v>30</v>
      </c>
      <c r="E315" s="15">
        <v>1.5</v>
      </c>
      <c r="F315" s="15">
        <v>0.42000000000000004</v>
      </c>
      <c r="G315" s="15">
        <v>12.15</v>
      </c>
      <c r="H315" s="14">
        <v>58.38000000000001</v>
      </c>
      <c r="I315" s="103"/>
      <c r="J315" s="7"/>
    </row>
    <row r="316" spans="1:11" ht="28.5" customHeight="1">
      <c r="A316" s="170" t="s">
        <v>19</v>
      </c>
      <c r="B316" s="170"/>
      <c r="C316" s="170"/>
      <c r="D316" s="149">
        <v>30</v>
      </c>
      <c r="E316" s="15"/>
      <c r="F316" s="15"/>
      <c r="G316" s="15"/>
      <c r="H316" s="14"/>
      <c r="I316" s="103"/>
      <c r="J316" s="7"/>
      <c r="K316" s="36"/>
    </row>
    <row r="317" spans="1:18" s="17" customFormat="1" ht="28.5" customHeight="1">
      <c r="A317" s="170" t="s">
        <v>18</v>
      </c>
      <c r="B317" s="170"/>
      <c r="C317" s="170"/>
      <c r="D317" s="149">
        <v>30</v>
      </c>
      <c r="E317" s="15">
        <v>1.05</v>
      </c>
      <c r="F317" s="15">
        <v>0.15</v>
      </c>
      <c r="G317" s="15">
        <v>14.1</v>
      </c>
      <c r="H317" s="14">
        <v>61.95</v>
      </c>
      <c r="I317" s="87"/>
      <c r="J317" s="7"/>
      <c r="K317" s="45"/>
      <c r="L317" s="45"/>
      <c r="M317" s="45"/>
      <c r="N317" s="36"/>
      <c r="O317" s="36"/>
      <c r="P317" s="36"/>
      <c r="Q317" s="36"/>
      <c r="R317" s="36"/>
    </row>
    <row r="318" spans="1:10" ht="28.5" customHeight="1">
      <c r="A318" s="170" t="s">
        <v>34</v>
      </c>
      <c r="B318" s="170"/>
      <c r="C318" s="170"/>
      <c r="D318" s="149">
        <v>30</v>
      </c>
      <c r="E318" s="15"/>
      <c r="F318" s="15"/>
      <c r="G318" s="15"/>
      <c r="H318" s="15"/>
      <c r="I318" s="87"/>
      <c r="J318" s="7"/>
    </row>
    <row r="319" spans="1:10" ht="28.5" customHeight="1">
      <c r="A319" s="231" t="s">
        <v>55</v>
      </c>
      <c r="B319" s="231"/>
      <c r="C319" s="231"/>
      <c r="D319" s="232"/>
      <c r="E319" s="233">
        <f>E309+E300</f>
        <v>38.75</v>
      </c>
      <c r="F319" s="233">
        <f>F309+F300</f>
        <v>42.67</v>
      </c>
      <c r="G319" s="233">
        <f>G309+G300</f>
        <v>193.65</v>
      </c>
      <c r="H319" s="233">
        <f>H309+H300</f>
        <v>1313.6299999999999</v>
      </c>
      <c r="I319" s="234"/>
      <c r="J319" s="10"/>
    </row>
    <row r="320" spans="1:10" ht="28.5" customHeight="1">
      <c r="A320" s="238"/>
      <c r="B320" s="239"/>
      <c r="C320" s="239"/>
      <c r="D320" s="239"/>
      <c r="E320" s="240"/>
      <c r="F320" s="240"/>
      <c r="G320" s="240"/>
      <c r="H320" s="240"/>
      <c r="I320" s="241"/>
      <c r="J320" s="10"/>
    </row>
    <row r="321" spans="1:10" ht="28.5" customHeight="1">
      <c r="A321" s="242"/>
      <c r="B321" s="236"/>
      <c r="C321" s="236"/>
      <c r="D321" s="236"/>
      <c r="E321" s="237"/>
      <c r="F321" s="237"/>
      <c r="G321" s="237"/>
      <c r="H321" s="237"/>
      <c r="I321" s="243"/>
      <c r="J321" s="40"/>
    </row>
    <row r="322" spans="1:10" ht="28.5" customHeight="1">
      <c r="A322" s="244"/>
      <c r="B322" s="245"/>
      <c r="C322" s="245"/>
      <c r="D322" s="245"/>
      <c r="E322" s="246"/>
      <c r="F322" s="246"/>
      <c r="G322" s="246"/>
      <c r="H322" s="246"/>
      <c r="I322" s="247"/>
      <c r="J322" s="7"/>
    </row>
    <row r="323" spans="1:10" ht="28.5" customHeight="1">
      <c r="A323" s="235" t="s">
        <v>29</v>
      </c>
      <c r="B323" s="235"/>
      <c r="C323" s="235"/>
      <c r="D323" s="235"/>
      <c r="E323" s="235"/>
      <c r="F323" s="235"/>
      <c r="G323" s="235"/>
      <c r="H323" s="235"/>
      <c r="I323" s="235"/>
      <c r="J323" s="7"/>
    </row>
    <row r="324" spans="1:10" ht="28.5" customHeight="1">
      <c r="A324" s="178" t="s">
        <v>0</v>
      </c>
      <c r="B324" s="181" t="s">
        <v>1</v>
      </c>
      <c r="C324" s="181" t="s">
        <v>2</v>
      </c>
      <c r="D324" s="181" t="s">
        <v>3</v>
      </c>
      <c r="E324" s="181"/>
      <c r="F324" s="181"/>
      <c r="G324" s="181"/>
      <c r="H324" s="181"/>
      <c r="I324" s="184" t="s">
        <v>36</v>
      </c>
      <c r="J324" s="7"/>
    </row>
    <row r="325" spans="1:10" ht="28.5" customHeight="1">
      <c r="A325" s="178"/>
      <c r="B325" s="181"/>
      <c r="C325" s="181"/>
      <c r="D325" s="5" t="s">
        <v>4</v>
      </c>
      <c r="E325" s="24" t="s">
        <v>5</v>
      </c>
      <c r="F325" s="24" t="s">
        <v>6</v>
      </c>
      <c r="G325" s="24" t="s">
        <v>7</v>
      </c>
      <c r="H325" s="156" t="s">
        <v>8</v>
      </c>
      <c r="I325" s="184"/>
      <c r="J325" s="7"/>
    </row>
    <row r="326" spans="1:10" ht="28.5" customHeight="1">
      <c r="A326" s="177" t="s">
        <v>9</v>
      </c>
      <c r="B326" s="177"/>
      <c r="C326" s="177"/>
      <c r="D326" s="81">
        <f>35+200+D331+D332</f>
        <v>560</v>
      </c>
      <c r="E326" s="31">
        <f>E327+E328+E331+E332</f>
        <v>26.5</v>
      </c>
      <c r="F326" s="31">
        <f>F327+F328+F331+F332</f>
        <v>22.1</v>
      </c>
      <c r="G326" s="31">
        <f>G327+G328+G331+G332</f>
        <v>59.800000000000004</v>
      </c>
      <c r="H326" s="112">
        <f>H327+H328+H331+H332</f>
        <v>544.1</v>
      </c>
      <c r="I326" s="87"/>
      <c r="J326" s="7"/>
    </row>
    <row r="327" spans="1:10" ht="30" customHeight="1">
      <c r="A327" s="179" t="s">
        <v>41</v>
      </c>
      <c r="B327" s="179"/>
      <c r="C327" s="179"/>
      <c r="D327" s="78" t="s">
        <v>32</v>
      </c>
      <c r="E327" s="79">
        <v>5.3</v>
      </c>
      <c r="F327" s="80">
        <v>3.7</v>
      </c>
      <c r="G327" s="79">
        <v>7.2</v>
      </c>
      <c r="H327" s="3">
        <f>E327*4+F327*9+G327*4</f>
        <v>83.3</v>
      </c>
      <c r="I327" s="87" t="s">
        <v>42</v>
      </c>
      <c r="J327" s="7"/>
    </row>
    <row r="328" spans="1:10" ht="30" customHeight="1">
      <c r="A328" s="170" t="s">
        <v>107</v>
      </c>
      <c r="B328" s="170"/>
      <c r="C328" s="170"/>
      <c r="D328" s="1" t="s">
        <v>26</v>
      </c>
      <c r="E328" s="2">
        <v>16.2</v>
      </c>
      <c r="F328" s="2">
        <v>13.9</v>
      </c>
      <c r="G328" s="2">
        <v>27</v>
      </c>
      <c r="H328" s="14">
        <f>G328*4+F328*9+E328*4</f>
        <v>297.90000000000003</v>
      </c>
      <c r="I328" s="103" t="s">
        <v>106</v>
      </c>
      <c r="J328" s="7"/>
    </row>
    <row r="329" spans="1:10" ht="30" customHeight="1">
      <c r="A329" s="185" t="s">
        <v>22</v>
      </c>
      <c r="B329" s="185"/>
      <c r="C329" s="185"/>
      <c r="D329" s="185"/>
      <c r="E329" s="185"/>
      <c r="F329" s="185"/>
      <c r="G329" s="185"/>
      <c r="H329" s="185"/>
      <c r="I329" s="185"/>
      <c r="J329" s="7"/>
    </row>
    <row r="330" spans="1:10" ht="30" customHeight="1">
      <c r="A330" s="175" t="s">
        <v>165</v>
      </c>
      <c r="B330" s="175"/>
      <c r="C330" s="175"/>
      <c r="D330" s="1">
        <v>170</v>
      </c>
      <c r="E330" s="2">
        <v>23.8</v>
      </c>
      <c r="F330" s="2">
        <v>14.5</v>
      </c>
      <c r="G330" s="2">
        <v>23.5</v>
      </c>
      <c r="H330" s="3">
        <f>E330*4+F330*9+G330*4</f>
        <v>319.7</v>
      </c>
      <c r="I330" s="109" t="s">
        <v>166</v>
      </c>
      <c r="J330" s="7"/>
    </row>
    <row r="331" spans="1:11" ht="30" customHeight="1">
      <c r="A331" s="172" t="s">
        <v>184</v>
      </c>
      <c r="B331" s="172"/>
      <c r="C331" s="172"/>
      <c r="D331" s="149">
        <v>200</v>
      </c>
      <c r="E331" s="15">
        <v>3.2</v>
      </c>
      <c r="F331" s="15">
        <v>3</v>
      </c>
      <c r="G331" s="149">
        <v>21.1</v>
      </c>
      <c r="H331" s="3">
        <f>E331*4+F331*9+G331*4</f>
        <v>124.2</v>
      </c>
      <c r="I331" s="87" t="s">
        <v>185</v>
      </c>
      <c r="J331" s="8"/>
      <c r="K331" s="62"/>
    </row>
    <row r="332" spans="1:10" ht="30" customHeight="1">
      <c r="A332" s="171" t="s">
        <v>25</v>
      </c>
      <c r="B332" s="171"/>
      <c r="C332" s="171"/>
      <c r="D332" s="149">
        <v>125</v>
      </c>
      <c r="E332" s="15">
        <v>1.8</v>
      </c>
      <c r="F332" s="15">
        <v>1.5</v>
      </c>
      <c r="G332" s="15">
        <v>4.5</v>
      </c>
      <c r="H332" s="14">
        <f>E332*4+F332*9+G332*4</f>
        <v>38.7</v>
      </c>
      <c r="I332" s="87"/>
      <c r="J332" s="8"/>
    </row>
    <row r="333" spans="1:10" ht="30" customHeight="1">
      <c r="A333" s="177" t="s">
        <v>53</v>
      </c>
      <c r="B333" s="177"/>
      <c r="C333" s="177"/>
      <c r="D333" s="81">
        <f>D334+280+105+D337+D338</f>
        <v>795</v>
      </c>
      <c r="E333" s="31">
        <f>E334+E335+E336+E337+E338+E339+E341</f>
        <v>24.4</v>
      </c>
      <c r="F333" s="31">
        <f>F334+F335+F336+F337+F338+F339+F341</f>
        <v>18.820000000000004</v>
      </c>
      <c r="G333" s="31">
        <f>G334+G335+G336+G337+G338+G339+G341</f>
        <v>114.35000000000001</v>
      </c>
      <c r="H333" s="31">
        <f>H334+H335+H336+H337+H338+H339+H341</f>
        <v>724.38</v>
      </c>
      <c r="I333" s="105"/>
      <c r="J333" s="8"/>
    </row>
    <row r="334" spans="1:10" ht="30" customHeight="1">
      <c r="A334" s="175" t="s">
        <v>222</v>
      </c>
      <c r="B334" s="175"/>
      <c r="C334" s="175"/>
      <c r="D334" s="1">
        <v>60</v>
      </c>
      <c r="E334" s="15">
        <v>0.3</v>
      </c>
      <c r="F334" s="15">
        <v>3</v>
      </c>
      <c r="G334" s="15">
        <v>2.5</v>
      </c>
      <c r="H334" s="14">
        <f>E334*4+F334*9+G334*4</f>
        <v>38.2</v>
      </c>
      <c r="I334" s="109" t="s">
        <v>223</v>
      </c>
      <c r="J334" s="8"/>
    </row>
    <row r="335" spans="1:9" ht="30" customHeight="1">
      <c r="A335" s="171" t="s">
        <v>120</v>
      </c>
      <c r="B335" s="171"/>
      <c r="C335" s="171"/>
      <c r="D335" s="149" t="s">
        <v>121</v>
      </c>
      <c r="E335" s="15">
        <v>5.1</v>
      </c>
      <c r="F335" s="15">
        <v>4.8</v>
      </c>
      <c r="G335" s="15">
        <v>30.2</v>
      </c>
      <c r="H335" s="14">
        <f>E335*4+F335*9+G335*4</f>
        <v>184.39999999999998</v>
      </c>
      <c r="I335" s="102" t="s">
        <v>68</v>
      </c>
    </row>
    <row r="336" spans="1:9" ht="30" customHeight="1">
      <c r="A336" s="170" t="s">
        <v>236</v>
      </c>
      <c r="B336" s="170"/>
      <c r="C336" s="170"/>
      <c r="D336" s="149" t="s">
        <v>168</v>
      </c>
      <c r="E336" s="15">
        <v>12.4</v>
      </c>
      <c r="F336" s="15">
        <v>7.2</v>
      </c>
      <c r="G336" s="15">
        <v>6.2</v>
      </c>
      <c r="H336" s="14">
        <f>G336*4+F336*9+E336*4</f>
        <v>139.2</v>
      </c>
      <c r="I336" s="87" t="s">
        <v>237</v>
      </c>
    </row>
    <row r="337" spans="1:11" ht="30" customHeight="1">
      <c r="A337" s="170" t="s">
        <v>57</v>
      </c>
      <c r="B337" s="170"/>
      <c r="C337" s="170"/>
      <c r="D337" s="57">
        <v>150</v>
      </c>
      <c r="E337" s="15">
        <v>3.5</v>
      </c>
      <c r="F337" s="15">
        <v>3.1</v>
      </c>
      <c r="G337" s="2">
        <v>25.4</v>
      </c>
      <c r="H337" s="14">
        <f>G337*4+F337*9+E337*4</f>
        <v>143.5</v>
      </c>
      <c r="I337" s="103" t="s">
        <v>58</v>
      </c>
      <c r="J337" s="65"/>
      <c r="K337" s="36"/>
    </row>
    <row r="338" spans="1:11" ht="30" customHeight="1">
      <c r="A338" s="172" t="s">
        <v>188</v>
      </c>
      <c r="B338" s="172"/>
      <c r="C338" s="172"/>
      <c r="D338" s="149">
        <v>200</v>
      </c>
      <c r="E338" s="15">
        <v>0.2</v>
      </c>
      <c r="F338" s="15">
        <v>0.1</v>
      </c>
      <c r="G338" s="15">
        <v>19.1</v>
      </c>
      <c r="H338" s="154">
        <f>G338*4+F338*9+E338*4</f>
        <v>78.10000000000001</v>
      </c>
      <c r="I338" s="103" t="s">
        <v>140</v>
      </c>
      <c r="J338" s="65"/>
      <c r="K338" s="38"/>
    </row>
    <row r="339" spans="1:11" ht="30" customHeight="1">
      <c r="A339" s="172" t="s">
        <v>20</v>
      </c>
      <c r="B339" s="172"/>
      <c r="C339" s="172"/>
      <c r="D339" s="149">
        <v>30</v>
      </c>
      <c r="E339" s="15">
        <v>1.5</v>
      </c>
      <c r="F339" s="15">
        <v>0.42000000000000004</v>
      </c>
      <c r="G339" s="15">
        <v>12.15</v>
      </c>
      <c r="H339" s="14">
        <v>58.38000000000001</v>
      </c>
      <c r="I339" s="103"/>
      <c r="J339" s="68"/>
      <c r="K339" s="38"/>
    </row>
    <row r="340" spans="1:11" ht="30" customHeight="1">
      <c r="A340" s="170" t="s">
        <v>19</v>
      </c>
      <c r="B340" s="170"/>
      <c r="C340" s="170"/>
      <c r="D340" s="149">
        <v>30</v>
      </c>
      <c r="E340" s="15"/>
      <c r="F340" s="15"/>
      <c r="G340" s="15"/>
      <c r="H340" s="14"/>
      <c r="I340" s="103"/>
      <c r="J340" s="68"/>
      <c r="K340" s="37"/>
    </row>
    <row r="341" spans="1:11" ht="30" customHeight="1">
      <c r="A341" s="222" t="s">
        <v>18</v>
      </c>
      <c r="B341" s="223"/>
      <c r="C341" s="224"/>
      <c r="D341" s="149">
        <v>40</v>
      </c>
      <c r="E341" s="15">
        <v>1.4</v>
      </c>
      <c r="F341" s="15">
        <v>0.2</v>
      </c>
      <c r="G341" s="15">
        <v>18.8</v>
      </c>
      <c r="H341" s="14">
        <v>82.6</v>
      </c>
      <c r="I341" s="87"/>
      <c r="J341" s="7"/>
      <c r="K341" s="36"/>
    </row>
    <row r="342" spans="1:11" ht="30" customHeight="1">
      <c r="A342" s="222" t="s">
        <v>34</v>
      </c>
      <c r="B342" s="223"/>
      <c r="C342" s="224"/>
      <c r="D342" s="149">
        <v>40</v>
      </c>
      <c r="E342" s="15"/>
      <c r="F342" s="15"/>
      <c r="G342" s="15"/>
      <c r="H342" s="14"/>
      <c r="I342" s="87"/>
      <c r="J342" s="7"/>
      <c r="K342" s="37"/>
    </row>
    <row r="343" spans="1:10" ht="30" customHeight="1">
      <c r="A343" s="180" t="s">
        <v>55</v>
      </c>
      <c r="B343" s="180"/>
      <c r="C343" s="180"/>
      <c r="D343" s="107"/>
      <c r="E343" s="99">
        <f>E333+E326</f>
        <v>50.9</v>
      </c>
      <c r="F343" s="99">
        <f>F333+F326</f>
        <v>40.92</v>
      </c>
      <c r="G343" s="99">
        <f>G333+G326</f>
        <v>174.15</v>
      </c>
      <c r="H343" s="99">
        <f>H333+H326</f>
        <v>1268.48</v>
      </c>
      <c r="I343" s="107"/>
      <c r="J343" s="7"/>
    </row>
    <row r="344" spans="1:10" ht="30" customHeight="1">
      <c r="A344" s="188" t="s">
        <v>30</v>
      </c>
      <c r="B344" s="188"/>
      <c r="C344" s="188"/>
      <c r="D344" s="188"/>
      <c r="E344" s="188"/>
      <c r="F344" s="188"/>
      <c r="G344" s="188"/>
      <c r="H344" s="188"/>
      <c r="I344" s="188"/>
      <c r="J344" s="7"/>
    </row>
    <row r="345" spans="1:10" ht="30" customHeight="1">
      <c r="A345" s="178" t="s">
        <v>0</v>
      </c>
      <c r="B345" s="181" t="s">
        <v>1</v>
      </c>
      <c r="C345" s="181" t="s">
        <v>2</v>
      </c>
      <c r="D345" s="181" t="s">
        <v>3</v>
      </c>
      <c r="E345" s="181"/>
      <c r="F345" s="181"/>
      <c r="G345" s="181"/>
      <c r="H345" s="181"/>
      <c r="I345" s="184" t="s">
        <v>36</v>
      </c>
      <c r="J345" s="7"/>
    </row>
    <row r="346" spans="1:10" ht="30" customHeight="1">
      <c r="A346" s="178"/>
      <c r="B346" s="181"/>
      <c r="C346" s="181"/>
      <c r="D346" s="5" t="s">
        <v>4</v>
      </c>
      <c r="E346" s="24" t="s">
        <v>5</v>
      </c>
      <c r="F346" s="24" t="s">
        <v>6</v>
      </c>
      <c r="G346" s="24" t="s">
        <v>7</v>
      </c>
      <c r="H346" s="156" t="s">
        <v>8</v>
      </c>
      <c r="I346" s="184"/>
      <c r="J346" s="7"/>
    </row>
    <row r="347" spans="1:10" ht="30" customHeight="1">
      <c r="A347" s="177" t="s">
        <v>9</v>
      </c>
      <c r="B347" s="177"/>
      <c r="C347" s="177"/>
      <c r="D347" s="112">
        <f>D349+D350+207+D354+D348</f>
        <v>527</v>
      </c>
      <c r="E347" s="31">
        <f>E349+E350+E353+E354+E355+E348</f>
        <v>22.82</v>
      </c>
      <c r="F347" s="31">
        <f>F349+F350+F353+F354+F355+F348</f>
        <v>23.5</v>
      </c>
      <c r="G347" s="31">
        <f>G349+G350+G353+G354+G355+G348</f>
        <v>66.19333333333333</v>
      </c>
      <c r="H347" s="31">
        <f>H349+H350+H353+H354+H355+H348</f>
        <v>567.5533333333333</v>
      </c>
      <c r="I347" s="87"/>
      <c r="J347" s="7"/>
    </row>
    <row r="348" spans="1:13" s="39" customFormat="1" ht="30" customHeight="1">
      <c r="A348" s="205" t="s">
        <v>163</v>
      </c>
      <c r="B348" s="206"/>
      <c r="C348" s="207"/>
      <c r="D348" s="1">
        <v>20</v>
      </c>
      <c r="E348" s="15">
        <v>0.22</v>
      </c>
      <c r="F348" s="15">
        <v>0.02</v>
      </c>
      <c r="G348" s="15">
        <v>0.76</v>
      </c>
      <c r="H348" s="14">
        <f>E348*4+F348*9+G348*4</f>
        <v>4.1</v>
      </c>
      <c r="I348" s="102" t="s">
        <v>64</v>
      </c>
      <c r="J348" s="7"/>
      <c r="L348" s="63"/>
      <c r="M348" s="45"/>
    </row>
    <row r="349" spans="1:10" ht="30.75" customHeight="1">
      <c r="A349" s="197" t="s">
        <v>268</v>
      </c>
      <c r="B349" s="198"/>
      <c r="C349" s="199"/>
      <c r="D349" s="133">
        <v>120</v>
      </c>
      <c r="E349" s="15">
        <v>15.4</v>
      </c>
      <c r="F349" s="15">
        <v>16</v>
      </c>
      <c r="G349" s="15">
        <v>6.533333333333333</v>
      </c>
      <c r="H349" s="14">
        <f>G349*4+F349*9+E349*4</f>
        <v>231.73333333333332</v>
      </c>
      <c r="I349" s="102" t="s">
        <v>269</v>
      </c>
      <c r="J349" s="7"/>
    </row>
    <row r="350" spans="1:12" ht="27.75" customHeight="1">
      <c r="A350" s="173" t="s">
        <v>141</v>
      </c>
      <c r="B350" s="174"/>
      <c r="C350" s="174"/>
      <c r="D350" s="80">
        <v>150</v>
      </c>
      <c r="E350" s="15">
        <v>4.7</v>
      </c>
      <c r="F350" s="15">
        <v>4.8</v>
      </c>
      <c r="G350" s="15">
        <v>20.6</v>
      </c>
      <c r="H350" s="14">
        <f>E350*4+F350*9+G350*4</f>
        <v>144.4</v>
      </c>
      <c r="I350" s="102" t="s">
        <v>63</v>
      </c>
      <c r="J350" s="7"/>
      <c r="K350" s="41"/>
      <c r="L350" s="40"/>
    </row>
    <row r="351" spans="1:12" ht="27.75" customHeight="1">
      <c r="A351" s="185" t="s">
        <v>22</v>
      </c>
      <c r="B351" s="185"/>
      <c r="C351" s="185"/>
      <c r="D351" s="185"/>
      <c r="E351" s="185"/>
      <c r="F351" s="185"/>
      <c r="G351" s="185"/>
      <c r="H351" s="185"/>
      <c r="I351" s="185"/>
      <c r="J351" s="7"/>
      <c r="K351" s="40"/>
      <c r="L351" s="40"/>
    </row>
    <row r="352" spans="1:12" ht="27.75" customHeight="1">
      <c r="A352" s="170" t="s">
        <v>57</v>
      </c>
      <c r="B352" s="170"/>
      <c r="C352" s="170"/>
      <c r="D352" s="57">
        <v>150</v>
      </c>
      <c r="E352" s="15">
        <v>3.5</v>
      </c>
      <c r="F352" s="15">
        <v>3.1</v>
      </c>
      <c r="G352" s="2">
        <v>25.4</v>
      </c>
      <c r="H352" s="14">
        <f>G352*4+F352*9+E352*4</f>
        <v>143.5</v>
      </c>
      <c r="I352" s="103" t="s">
        <v>58</v>
      </c>
      <c r="J352" s="7"/>
      <c r="K352" s="40"/>
      <c r="L352" s="40"/>
    </row>
    <row r="353" spans="1:12" ht="30" customHeight="1">
      <c r="A353" s="186" t="s">
        <v>127</v>
      </c>
      <c r="B353" s="186"/>
      <c r="C353" s="186"/>
      <c r="D353" s="57" t="s">
        <v>126</v>
      </c>
      <c r="E353" s="15">
        <v>0.3</v>
      </c>
      <c r="F353" s="15">
        <v>0</v>
      </c>
      <c r="G353" s="15">
        <v>15.2</v>
      </c>
      <c r="H353" s="14">
        <f>G353*4+F353*9+E353*4</f>
        <v>62</v>
      </c>
      <c r="I353" s="102" t="s">
        <v>38</v>
      </c>
      <c r="J353" s="7"/>
      <c r="K353" s="41"/>
      <c r="L353" s="40"/>
    </row>
    <row r="354" spans="1:12" ht="30" customHeight="1">
      <c r="A354" s="175" t="s">
        <v>142</v>
      </c>
      <c r="B354" s="175"/>
      <c r="C354" s="133"/>
      <c r="D354" s="14">
        <v>30</v>
      </c>
      <c r="E354" s="15">
        <v>1.2</v>
      </c>
      <c r="F354" s="15">
        <v>2.4</v>
      </c>
      <c r="G354" s="15">
        <v>15</v>
      </c>
      <c r="H354" s="3">
        <f>E354*4+F354*9+G354*4</f>
        <v>86.4</v>
      </c>
      <c r="I354" s="111"/>
      <c r="J354" s="7"/>
      <c r="K354" s="41"/>
      <c r="L354" s="40"/>
    </row>
    <row r="355" spans="1:12" ht="30" customHeight="1">
      <c r="A355" s="172" t="s">
        <v>20</v>
      </c>
      <c r="B355" s="172"/>
      <c r="C355" s="172"/>
      <c r="D355" s="149">
        <v>20</v>
      </c>
      <c r="E355" s="15">
        <v>1</v>
      </c>
      <c r="F355" s="15">
        <v>0.28</v>
      </c>
      <c r="G355" s="15">
        <v>8.1</v>
      </c>
      <c r="H355" s="14">
        <v>38.92</v>
      </c>
      <c r="I355" s="87"/>
      <c r="J355" s="7"/>
      <c r="K355" s="40"/>
      <c r="L355" s="40"/>
    </row>
    <row r="356" spans="1:12" ht="30" customHeight="1">
      <c r="A356" s="170" t="s">
        <v>19</v>
      </c>
      <c r="B356" s="170"/>
      <c r="C356" s="170"/>
      <c r="D356" s="149">
        <v>20</v>
      </c>
      <c r="E356" s="15"/>
      <c r="F356" s="15"/>
      <c r="G356" s="15"/>
      <c r="H356" s="14"/>
      <c r="I356" s="87"/>
      <c r="J356" s="7"/>
      <c r="K356" s="74"/>
      <c r="L356" s="40"/>
    </row>
    <row r="357" spans="1:12" ht="30" customHeight="1">
      <c r="A357" s="177" t="s">
        <v>53</v>
      </c>
      <c r="B357" s="177"/>
      <c r="C357" s="177"/>
      <c r="D357" s="81">
        <f>D358+270+D362+D366+D367+D368</f>
        <v>780</v>
      </c>
      <c r="E357" s="31">
        <f>E358+E359+E362+E366+E367+E368+E369+E371</f>
        <v>25.5</v>
      </c>
      <c r="F357" s="31">
        <f>F358+F359+F362+F366+F367+F368+F369+F371</f>
        <v>28.199999999999996</v>
      </c>
      <c r="G357" s="31">
        <f>G358+G359+G362+G366+G367+G368+G369+G371</f>
        <v>111.05</v>
      </c>
      <c r="H357" s="112">
        <f>H358+H359+H362+H366+H367+H368+H369+H371</f>
        <v>800</v>
      </c>
      <c r="I357" s="100"/>
      <c r="J357" s="7"/>
      <c r="K357" s="41"/>
      <c r="L357" s="40"/>
    </row>
    <row r="358" spans="1:12" ht="30" customHeight="1">
      <c r="A358" s="176" t="s">
        <v>265</v>
      </c>
      <c r="B358" s="176"/>
      <c r="C358" s="176"/>
      <c r="D358" s="1">
        <v>60</v>
      </c>
      <c r="E358" s="2">
        <v>0.5</v>
      </c>
      <c r="F358" s="2">
        <v>3.1</v>
      </c>
      <c r="G358" s="2">
        <v>5.6</v>
      </c>
      <c r="H358" s="3">
        <f>E358*4+F358*9+G358*4</f>
        <v>52.3</v>
      </c>
      <c r="I358" s="125" t="s">
        <v>266</v>
      </c>
      <c r="J358" s="7"/>
      <c r="K358" s="41"/>
      <c r="L358" s="40"/>
    </row>
    <row r="359" spans="1:12" ht="30" customHeight="1">
      <c r="A359" s="212" t="s">
        <v>231</v>
      </c>
      <c r="B359" s="212"/>
      <c r="C359" s="212"/>
      <c r="D359" s="167" t="s">
        <v>207</v>
      </c>
      <c r="E359" s="15">
        <v>5.9</v>
      </c>
      <c r="F359" s="15">
        <v>9.5</v>
      </c>
      <c r="G359" s="15">
        <v>14.1</v>
      </c>
      <c r="H359" s="14">
        <f>E359*4+F359*9+G359*4</f>
        <v>165.5</v>
      </c>
      <c r="I359" s="103" t="s">
        <v>270</v>
      </c>
      <c r="J359" s="40"/>
      <c r="K359" s="40"/>
      <c r="L359" s="40"/>
    </row>
    <row r="360" spans="1:12" ht="30" customHeight="1">
      <c r="A360" s="185" t="s">
        <v>22</v>
      </c>
      <c r="B360" s="185"/>
      <c r="C360" s="185"/>
      <c r="D360" s="185"/>
      <c r="E360" s="185"/>
      <c r="F360" s="185"/>
      <c r="G360" s="185"/>
      <c r="H360" s="185"/>
      <c r="I360" s="185"/>
      <c r="J360" s="7"/>
      <c r="K360" s="40"/>
      <c r="L360" s="40"/>
    </row>
    <row r="361" spans="1:12" ht="30" customHeight="1">
      <c r="A361" s="212" t="s">
        <v>274</v>
      </c>
      <c r="B361" s="212"/>
      <c r="C361" s="212"/>
      <c r="D361" s="1" t="s">
        <v>207</v>
      </c>
      <c r="E361" s="1">
        <v>5.7</v>
      </c>
      <c r="F361" s="1">
        <v>9.1</v>
      </c>
      <c r="G361" s="1">
        <v>14.1</v>
      </c>
      <c r="H361" s="14">
        <f>G361*4+F361*9+E361*4</f>
        <v>161.1</v>
      </c>
      <c r="I361" s="103" t="s">
        <v>270</v>
      </c>
      <c r="J361" s="7"/>
      <c r="K361" s="40"/>
      <c r="L361" s="40"/>
    </row>
    <row r="362" spans="1:10" ht="30" customHeight="1">
      <c r="A362" s="172" t="s">
        <v>144</v>
      </c>
      <c r="B362" s="172"/>
      <c r="C362" s="172"/>
      <c r="D362" s="149">
        <v>100</v>
      </c>
      <c r="E362" s="15">
        <v>11.2</v>
      </c>
      <c r="F362" s="15">
        <v>10.1</v>
      </c>
      <c r="G362" s="15">
        <v>3.7</v>
      </c>
      <c r="H362" s="14">
        <f>E362*4+F362*9+G362*4</f>
        <v>150.5</v>
      </c>
      <c r="I362" s="125" t="s">
        <v>143</v>
      </c>
      <c r="J362" s="7"/>
    </row>
    <row r="363" spans="1:10" ht="30" customHeight="1">
      <c r="A363" s="185" t="s">
        <v>22</v>
      </c>
      <c r="B363" s="185"/>
      <c r="C363" s="185"/>
      <c r="D363" s="185"/>
      <c r="E363" s="185"/>
      <c r="F363" s="185"/>
      <c r="G363" s="185"/>
      <c r="H363" s="185"/>
      <c r="I363" s="185"/>
      <c r="J363" s="7"/>
    </row>
    <row r="364" spans="1:10" ht="30" customHeight="1">
      <c r="A364" s="175" t="s">
        <v>170</v>
      </c>
      <c r="B364" s="175"/>
      <c r="C364" s="175"/>
      <c r="D364" s="1">
        <v>90</v>
      </c>
      <c r="E364" s="21">
        <v>10.4</v>
      </c>
      <c r="F364" s="21">
        <v>7.5</v>
      </c>
      <c r="G364" s="21">
        <v>7.6</v>
      </c>
      <c r="H364" s="3">
        <f>E364*4+F364*9+G364*4</f>
        <v>139.5</v>
      </c>
      <c r="I364" s="102" t="s">
        <v>169</v>
      </c>
      <c r="J364" s="7"/>
    </row>
    <row r="365" spans="1:12" ht="30" customHeight="1">
      <c r="A365" s="173" t="s">
        <v>114</v>
      </c>
      <c r="B365" s="173"/>
      <c r="C365" s="173"/>
      <c r="D365" s="20" t="s">
        <v>113</v>
      </c>
      <c r="E365" s="52"/>
      <c r="F365" s="52"/>
      <c r="G365" s="52"/>
      <c r="H365" s="25"/>
      <c r="I365" s="23"/>
      <c r="J365" s="7"/>
      <c r="K365" s="40"/>
      <c r="L365" s="40"/>
    </row>
    <row r="366" spans="1:12" ht="46.5" customHeight="1">
      <c r="A366" s="172" t="s">
        <v>83</v>
      </c>
      <c r="B366" s="172"/>
      <c r="C366" s="172"/>
      <c r="D366" s="149">
        <v>50</v>
      </c>
      <c r="E366" s="15">
        <v>1</v>
      </c>
      <c r="F366" s="15">
        <v>1.7</v>
      </c>
      <c r="G366" s="15">
        <v>4.1</v>
      </c>
      <c r="H366" s="14">
        <f>E366*4+F366*9+G366*4</f>
        <v>35.699999999999996</v>
      </c>
      <c r="I366" s="125" t="s">
        <v>112</v>
      </c>
      <c r="J366" s="7"/>
      <c r="K366" s="41"/>
      <c r="L366" s="40"/>
    </row>
    <row r="367" spans="1:12" ht="30" customHeight="1">
      <c r="A367" s="202" t="s">
        <v>43</v>
      </c>
      <c r="B367" s="202"/>
      <c r="C367" s="202"/>
      <c r="D367" s="80">
        <v>100</v>
      </c>
      <c r="E367" s="79">
        <v>2</v>
      </c>
      <c r="F367" s="79">
        <v>2.9</v>
      </c>
      <c r="G367" s="79">
        <v>13.3</v>
      </c>
      <c r="H367" s="158">
        <f>E367*4+F367*9+G367*4</f>
        <v>87.3</v>
      </c>
      <c r="I367" s="140" t="s">
        <v>44</v>
      </c>
      <c r="J367" s="7"/>
      <c r="K367" s="40"/>
      <c r="L367" s="40"/>
    </row>
    <row r="368" spans="1:17" ht="30" customHeight="1">
      <c r="A368" s="183" t="s">
        <v>122</v>
      </c>
      <c r="B368" s="183"/>
      <c r="C368" s="183"/>
      <c r="D368" s="4">
        <v>200</v>
      </c>
      <c r="E368" s="101">
        <v>1</v>
      </c>
      <c r="F368" s="101">
        <v>0</v>
      </c>
      <c r="G368" s="101">
        <v>31.2</v>
      </c>
      <c r="H368" s="14">
        <f>G368*4+F368*9+E368*4</f>
        <v>128.8</v>
      </c>
      <c r="I368" s="103" t="s">
        <v>123</v>
      </c>
      <c r="J368" s="7"/>
      <c r="K368" s="40"/>
      <c r="L368" s="40"/>
      <c r="N368" s="17"/>
      <c r="O368" s="17"/>
      <c r="P368" s="17"/>
      <c r="Q368" s="17"/>
    </row>
    <row r="369" spans="1:12" ht="30" customHeight="1">
      <c r="A369" s="172" t="s">
        <v>20</v>
      </c>
      <c r="B369" s="172"/>
      <c r="C369" s="172"/>
      <c r="D369" s="149">
        <v>50</v>
      </c>
      <c r="E369" s="15">
        <v>2.5</v>
      </c>
      <c r="F369" s="15">
        <v>0.7000000000000001</v>
      </c>
      <c r="G369" s="15">
        <v>20.25</v>
      </c>
      <c r="H369" s="14">
        <v>97.3</v>
      </c>
      <c r="I369" s="103"/>
      <c r="J369" s="7"/>
      <c r="K369" s="40"/>
      <c r="L369" s="40"/>
    </row>
    <row r="370" spans="1:17" s="17" customFormat="1" ht="30" customHeight="1">
      <c r="A370" s="170" t="s">
        <v>19</v>
      </c>
      <c r="B370" s="170"/>
      <c r="C370" s="170"/>
      <c r="D370" s="149">
        <v>50</v>
      </c>
      <c r="E370" s="15"/>
      <c r="F370" s="15"/>
      <c r="G370" s="15"/>
      <c r="H370" s="14"/>
      <c r="I370" s="103"/>
      <c r="J370" s="7"/>
      <c r="K370" s="40"/>
      <c r="L370" s="40"/>
      <c r="M370" s="45"/>
      <c r="N370" s="36"/>
      <c r="O370" s="36"/>
      <c r="P370" s="36"/>
      <c r="Q370" s="36"/>
    </row>
    <row r="371" spans="1:12" ht="30" customHeight="1">
      <c r="A371" s="170" t="s">
        <v>18</v>
      </c>
      <c r="B371" s="170"/>
      <c r="C371" s="170"/>
      <c r="D371" s="149">
        <v>40</v>
      </c>
      <c r="E371" s="15">
        <v>1.4</v>
      </c>
      <c r="F371" s="15">
        <v>0.2</v>
      </c>
      <c r="G371" s="15">
        <v>18.8</v>
      </c>
      <c r="H371" s="14">
        <v>82.6</v>
      </c>
      <c r="I371" s="87"/>
      <c r="J371" s="7"/>
      <c r="K371" s="40"/>
      <c r="L371" s="40"/>
    </row>
    <row r="372" spans="1:12" ht="30" customHeight="1">
      <c r="A372" s="170" t="s">
        <v>34</v>
      </c>
      <c r="B372" s="170"/>
      <c r="C372" s="170"/>
      <c r="D372" s="149">
        <v>40</v>
      </c>
      <c r="E372" s="15"/>
      <c r="F372" s="15"/>
      <c r="G372" s="15"/>
      <c r="H372" s="14"/>
      <c r="I372" s="87"/>
      <c r="J372" s="65"/>
      <c r="K372" s="40"/>
      <c r="L372" s="40"/>
    </row>
    <row r="373" spans="1:12" ht="30" customHeight="1">
      <c r="A373" s="180" t="s">
        <v>55</v>
      </c>
      <c r="B373" s="180"/>
      <c r="C373" s="180"/>
      <c r="D373" s="107"/>
      <c r="E373" s="99">
        <f>E357+E347</f>
        <v>48.32</v>
      </c>
      <c r="F373" s="99">
        <f>F357+F347</f>
        <v>51.699999999999996</v>
      </c>
      <c r="G373" s="99">
        <f>G357+G347</f>
        <v>177.24333333333334</v>
      </c>
      <c r="H373" s="99">
        <f>H357+H347</f>
        <v>1367.5533333333333</v>
      </c>
      <c r="I373" s="107"/>
      <c r="J373" s="8"/>
      <c r="K373" s="40"/>
      <c r="L373" s="40"/>
    </row>
    <row r="374" spans="1:12" ht="30" customHeight="1">
      <c r="A374" s="188" t="s">
        <v>31</v>
      </c>
      <c r="B374" s="188"/>
      <c r="C374" s="188"/>
      <c r="D374" s="188"/>
      <c r="E374" s="188"/>
      <c r="F374" s="188"/>
      <c r="G374" s="188"/>
      <c r="H374" s="188"/>
      <c r="I374" s="188"/>
      <c r="J374" s="11"/>
      <c r="K374" s="40"/>
      <c r="L374" s="40"/>
    </row>
    <row r="375" spans="1:12" ht="30" customHeight="1">
      <c r="A375" s="178" t="s">
        <v>0</v>
      </c>
      <c r="B375" s="181" t="s">
        <v>1</v>
      </c>
      <c r="C375" s="181" t="s">
        <v>2</v>
      </c>
      <c r="D375" s="181" t="s">
        <v>3</v>
      </c>
      <c r="E375" s="181"/>
      <c r="F375" s="181"/>
      <c r="G375" s="181"/>
      <c r="H375" s="181"/>
      <c r="I375" s="184" t="s">
        <v>36</v>
      </c>
      <c r="J375" s="65"/>
      <c r="K375" s="40"/>
      <c r="L375" s="40"/>
    </row>
    <row r="376" spans="1:12" ht="30" customHeight="1">
      <c r="A376" s="178"/>
      <c r="B376" s="181"/>
      <c r="C376" s="181"/>
      <c r="D376" s="5" t="s">
        <v>4</v>
      </c>
      <c r="E376" s="24" t="s">
        <v>5</v>
      </c>
      <c r="F376" s="24" t="s">
        <v>6</v>
      </c>
      <c r="G376" s="24" t="s">
        <v>7</v>
      </c>
      <c r="H376" s="156" t="s">
        <v>8</v>
      </c>
      <c r="I376" s="184"/>
      <c r="J376" s="65"/>
      <c r="K376" s="40"/>
      <c r="L376" s="40"/>
    </row>
    <row r="377" spans="1:12" ht="30" customHeight="1">
      <c r="A377" s="177" t="s">
        <v>9</v>
      </c>
      <c r="B377" s="177"/>
      <c r="C377" s="177"/>
      <c r="D377" s="112">
        <f>D378+125+D380+D381+D382</f>
        <v>530</v>
      </c>
      <c r="E377" s="31">
        <f>E378+E379+E381+E382+E383+E380</f>
        <v>26.990000000000002</v>
      </c>
      <c r="F377" s="31">
        <f>F378+F379+F381+F382+F383+F380</f>
        <v>22.8</v>
      </c>
      <c r="G377" s="31">
        <f>G378+G379+G381+G382+G383+G380</f>
        <v>66.3</v>
      </c>
      <c r="H377" s="112">
        <f>H378+H379+H381+H382+H383+H380</f>
        <v>578.36</v>
      </c>
      <c r="I377" s="87"/>
      <c r="J377" s="68"/>
      <c r="K377" s="40"/>
      <c r="L377" s="40"/>
    </row>
    <row r="378" spans="1:12" ht="30" customHeight="1">
      <c r="A378" s="179" t="s">
        <v>199</v>
      </c>
      <c r="B378" s="179"/>
      <c r="C378" s="179"/>
      <c r="D378" s="26" t="s">
        <v>151</v>
      </c>
      <c r="E378" s="23">
        <v>5.8</v>
      </c>
      <c r="F378" s="23">
        <v>6.4</v>
      </c>
      <c r="G378" s="23">
        <v>7.9</v>
      </c>
      <c r="H378" s="14">
        <f>E378*4+F378*9+G378*4</f>
        <v>112.4</v>
      </c>
      <c r="I378" s="110" t="s">
        <v>200</v>
      </c>
      <c r="J378" s="68"/>
      <c r="K378" s="40"/>
      <c r="L378" s="40"/>
    </row>
    <row r="379" spans="1:12" ht="30" customHeight="1">
      <c r="A379" s="170" t="s">
        <v>261</v>
      </c>
      <c r="B379" s="170"/>
      <c r="C379" s="170"/>
      <c r="D379" s="149" t="s">
        <v>239</v>
      </c>
      <c r="E379" s="15">
        <v>16.5</v>
      </c>
      <c r="F379" s="15">
        <v>11.7</v>
      </c>
      <c r="G379" s="15">
        <v>14.1</v>
      </c>
      <c r="H379" s="14">
        <f>G379*4+F379*9+E379*4</f>
        <v>227.7</v>
      </c>
      <c r="I379" s="102" t="s">
        <v>262</v>
      </c>
      <c r="J379" s="68"/>
      <c r="K379" s="40"/>
      <c r="L379" s="40"/>
    </row>
    <row r="380" spans="1:12" ht="30" customHeight="1">
      <c r="A380" s="171" t="s">
        <v>267</v>
      </c>
      <c r="B380" s="171"/>
      <c r="C380" s="171"/>
      <c r="D380" s="1">
        <v>20</v>
      </c>
      <c r="E380" s="15">
        <v>0.14</v>
      </c>
      <c r="F380" s="15">
        <v>0.02</v>
      </c>
      <c r="G380" s="15">
        <v>0.4</v>
      </c>
      <c r="H380" s="14">
        <f>E380*4+F380*9+G380*4</f>
        <v>2.34</v>
      </c>
      <c r="I380" s="102" t="s">
        <v>48</v>
      </c>
      <c r="J380" s="7"/>
      <c r="L380" s="40"/>
    </row>
    <row r="381" spans="1:12" ht="30" customHeight="1">
      <c r="A381" s="202" t="s">
        <v>49</v>
      </c>
      <c r="B381" s="202"/>
      <c r="C381" s="202"/>
      <c r="D381" s="149">
        <v>150</v>
      </c>
      <c r="E381" s="23">
        <v>3.25</v>
      </c>
      <c r="F381" s="23">
        <v>4.4</v>
      </c>
      <c r="G381" s="23">
        <v>23.5</v>
      </c>
      <c r="H381" s="14">
        <f>G381*4+F381*9+E381*4</f>
        <v>146.6</v>
      </c>
      <c r="I381" s="88" t="s">
        <v>50</v>
      </c>
      <c r="J381" s="7"/>
      <c r="L381" s="40"/>
    </row>
    <row r="382" spans="1:12" ht="30" customHeight="1">
      <c r="A382" s="175" t="s">
        <v>109</v>
      </c>
      <c r="B382" s="175"/>
      <c r="C382" s="175"/>
      <c r="D382" s="1">
        <v>200</v>
      </c>
      <c r="E382" s="1">
        <v>0.3</v>
      </c>
      <c r="F382" s="2">
        <v>0</v>
      </c>
      <c r="G382" s="1">
        <v>12.3</v>
      </c>
      <c r="H382" s="3">
        <f>E382*4+F382*9+G382*4</f>
        <v>50.400000000000006</v>
      </c>
      <c r="I382" s="139" t="s">
        <v>179</v>
      </c>
      <c r="J382" s="7"/>
      <c r="L382" s="40"/>
    </row>
    <row r="383" spans="1:12" ht="30" customHeight="1">
      <c r="A383" s="172" t="s">
        <v>20</v>
      </c>
      <c r="B383" s="172"/>
      <c r="C383" s="172"/>
      <c r="D383" s="149">
        <v>20</v>
      </c>
      <c r="E383" s="15">
        <v>1</v>
      </c>
      <c r="F383" s="15">
        <v>0.28</v>
      </c>
      <c r="G383" s="15">
        <v>8.1</v>
      </c>
      <c r="H383" s="14">
        <f>G383*4+F383*9+E383*4</f>
        <v>38.92</v>
      </c>
      <c r="I383" s="87"/>
      <c r="J383" s="7"/>
      <c r="L383" s="40"/>
    </row>
    <row r="384" spans="1:12" ht="30" customHeight="1">
      <c r="A384" s="170" t="s">
        <v>19</v>
      </c>
      <c r="B384" s="170"/>
      <c r="C384" s="170"/>
      <c r="D384" s="149">
        <v>20</v>
      </c>
      <c r="E384" s="15"/>
      <c r="F384" s="15"/>
      <c r="G384" s="15"/>
      <c r="H384" s="14"/>
      <c r="I384" s="87"/>
      <c r="J384" s="7"/>
      <c r="L384" s="40"/>
    </row>
    <row r="385" spans="1:13" s="17" customFormat="1" ht="30" customHeight="1">
      <c r="A385" s="177" t="s">
        <v>53</v>
      </c>
      <c r="B385" s="177"/>
      <c r="C385" s="177"/>
      <c r="D385" s="81">
        <f>D386+265+D388+D389+D390</f>
        <v>765</v>
      </c>
      <c r="E385" s="32">
        <f>E386+E387+E388+E389+E390+E393+E395</f>
        <v>25.15</v>
      </c>
      <c r="F385" s="32">
        <f>F386+F387+F388+F389+F390+F393+F395</f>
        <v>29.31</v>
      </c>
      <c r="G385" s="32">
        <f>G386+G387+G388+G389+G390+G393+G395</f>
        <v>98.76666666666667</v>
      </c>
      <c r="H385" s="32">
        <f>H386+H387+H388+H389+H390+H393+H395</f>
        <v>759.4566666666668</v>
      </c>
      <c r="I385" s="104"/>
      <c r="J385" s="7"/>
      <c r="L385" s="40"/>
      <c r="M385" s="45"/>
    </row>
    <row r="386" spans="1:17" s="17" customFormat="1" ht="30" customHeight="1">
      <c r="A386" s="176" t="s">
        <v>69</v>
      </c>
      <c r="B386" s="176"/>
      <c r="C386" s="176"/>
      <c r="D386" s="1">
        <v>60</v>
      </c>
      <c r="E386" s="15">
        <v>0.6</v>
      </c>
      <c r="F386" s="15">
        <v>3.1</v>
      </c>
      <c r="G386" s="15">
        <v>2.1</v>
      </c>
      <c r="H386" s="14">
        <f>E386*4+F386*9+G386*4</f>
        <v>38.7</v>
      </c>
      <c r="I386" s="103" t="s">
        <v>70</v>
      </c>
      <c r="J386" s="7"/>
      <c r="L386" s="40"/>
      <c r="M386" s="45"/>
      <c r="N386" s="36"/>
      <c r="O386" s="36"/>
      <c r="P386" s="36"/>
      <c r="Q386" s="36"/>
    </row>
    <row r="387" spans="1:12" ht="30" customHeight="1">
      <c r="A387" s="201" t="s">
        <v>240</v>
      </c>
      <c r="B387" s="174"/>
      <c r="C387" s="174"/>
      <c r="D387" s="22" t="s">
        <v>54</v>
      </c>
      <c r="E387" s="149">
        <v>4.7</v>
      </c>
      <c r="F387" s="149">
        <v>5.2</v>
      </c>
      <c r="G387" s="149">
        <v>14.4</v>
      </c>
      <c r="H387" s="14">
        <f>G387*4+F387*9+E387*4</f>
        <v>123.2</v>
      </c>
      <c r="I387" s="103" t="s">
        <v>125</v>
      </c>
      <c r="J387" s="7"/>
      <c r="L387" s="40"/>
    </row>
    <row r="388" spans="1:13" ht="30" customHeight="1">
      <c r="A388" s="175" t="s">
        <v>224</v>
      </c>
      <c r="B388" s="175"/>
      <c r="C388" s="175"/>
      <c r="D388" s="1">
        <v>90</v>
      </c>
      <c r="E388" s="15">
        <v>11.9</v>
      </c>
      <c r="F388" s="2">
        <v>11.4</v>
      </c>
      <c r="G388" s="2">
        <v>10.8</v>
      </c>
      <c r="H388" s="3">
        <f>E388*4+F388*9+G388*4</f>
        <v>193.40000000000003</v>
      </c>
      <c r="I388" s="125" t="s">
        <v>111</v>
      </c>
      <c r="J388" s="8"/>
      <c r="K388" s="36"/>
      <c r="L388" s="36"/>
      <c r="M388" s="36"/>
    </row>
    <row r="389" spans="1:13" ht="30" customHeight="1">
      <c r="A389" s="170" t="s">
        <v>104</v>
      </c>
      <c r="B389" s="170"/>
      <c r="C389" s="170"/>
      <c r="D389" s="149">
        <v>150</v>
      </c>
      <c r="E389" s="15">
        <v>4.5</v>
      </c>
      <c r="F389" s="15">
        <v>8.9</v>
      </c>
      <c r="G389" s="15">
        <v>19.166666666666668</v>
      </c>
      <c r="H389" s="14">
        <f>G389*4+F389*9+E389*4</f>
        <v>174.76666666666668</v>
      </c>
      <c r="I389" s="102" t="s">
        <v>62</v>
      </c>
      <c r="J389" s="8"/>
      <c r="K389" s="36"/>
      <c r="L389" s="36"/>
      <c r="M389" s="36"/>
    </row>
    <row r="390" spans="1:12" ht="30" customHeight="1">
      <c r="A390" s="113" t="s">
        <v>81</v>
      </c>
      <c r="B390" s="16">
        <v>200</v>
      </c>
      <c r="C390" s="16">
        <v>200</v>
      </c>
      <c r="D390" s="1">
        <v>200</v>
      </c>
      <c r="E390" s="2">
        <v>0.4</v>
      </c>
      <c r="F390" s="2">
        <v>0</v>
      </c>
      <c r="G390" s="2">
        <v>22</v>
      </c>
      <c r="H390" s="3">
        <f>E390*4+F390*9+G390*4</f>
        <v>89.6</v>
      </c>
      <c r="I390" s="109" t="s">
        <v>82</v>
      </c>
      <c r="J390" s="7"/>
      <c r="K390" s="40"/>
      <c r="L390" s="40"/>
    </row>
    <row r="391" spans="1:12" ht="30" customHeight="1">
      <c r="A391" s="185" t="s">
        <v>22</v>
      </c>
      <c r="B391" s="185"/>
      <c r="C391" s="185"/>
      <c r="D391" s="185"/>
      <c r="E391" s="185"/>
      <c r="F391" s="185"/>
      <c r="G391" s="185"/>
      <c r="H391" s="185"/>
      <c r="I391" s="185"/>
      <c r="J391" s="7"/>
      <c r="K391" s="40"/>
      <c r="L391" s="40"/>
    </row>
    <row r="392" spans="1:12" ht="30" customHeight="1">
      <c r="A392" s="170" t="s">
        <v>155</v>
      </c>
      <c r="B392" s="203"/>
      <c r="C392" s="203"/>
      <c r="D392" s="4">
        <v>200</v>
      </c>
      <c r="E392" s="2">
        <v>0.3</v>
      </c>
      <c r="F392" s="2">
        <v>0.02</v>
      </c>
      <c r="G392" s="2">
        <v>26.4</v>
      </c>
      <c r="H392" s="3">
        <f>E392*4+F392*9+G392*4</f>
        <v>106.97999999999999</v>
      </c>
      <c r="I392" s="110" t="s">
        <v>156</v>
      </c>
      <c r="J392" s="7"/>
      <c r="K392" s="40"/>
      <c r="L392" s="40"/>
    </row>
    <row r="393" spans="1:12" ht="30" customHeight="1">
      <c r="A393" s="172" t="s">
        <v>20</v>
      </c>
      <c r="B393" s="172"/>
      <c r="C393" s="172"/>
      <c r="D393" s="149">
        <v>40</v>
      </c>
      <c r="E393" s="15">
        <v>2</v>
      </c>
      <c r="F393" s="15">
        <v>0.56</v>
      </c>
      <c r="G393" s="15">
        <v>16.2</v>
      </c>
      <c r="H393" s="14">
        <v>77.84</v>
      </c>
      <c r="I393" s="103"/>
      <c r="J393" s="7"/>
      <c r="K393" s="40"/>
      <c r="L393" s="40"/>
    </row>
    <row r="394" spans="1:12" ht="30" customHeight="1">
      <c r="A394" s="170" t="s">
        <v>19</v>
      </c>
      <c r="B394" s="170"/>
      <c r="C394" s="170"/>
      <c r="D394" s="149">
        <v>40</v>
      </c>
      <c r="E394" s="15"/>
      <c r="F394" s="15"/>
      <c r="G394" s="15"/>
      <c r="H394" s="14"/>
      <c r="I394" s="103"/>
      <c r="J394" s="7"/>
      <c r="K394" s="40"/>
      <c r="L394" s="40"/>
    </row>
    <row r="395" spans="1:12" ht="30" customHeight="1">
      <c r="A395" s="170" t="s">
        <v>18</v>
      </c>
      <c r="B395" s="170"/>
      <c r="C395" s="170"/>
      <c r="D395" s="149">
        <v>30</v>
      </c>
      <c r="E395" s="15">
        <v>1.05</v>
      </c>
      <c r="F395" s="15">
        <v>0.15</v>
      </c>
      <c r="G395" s="15">
        <v>14.1</v>
      </c>
      <c r="H395" s="14">
        <v>61.95</v>
      </c>
      <c r="I395" s="87"/>
      <c r="J395" s="7"/>
      <c r="K395" s="40"/>
      <c r="L395" s="40"/>
    </row>
    <row r="396" spans="1:12" ht="30" customHeight="1">
      <c r="A396" s="170" t="s">
        <v>34</v>
      </c>
      <c r="B396" s="170"/>
      <c r="C396" s="170"/>
      <c r="D396" s="149">
        <v>30</v>
      </c>
      <c r="E396" s="15"/>
      <c r="F396" s="15"/>
      <c r="G396" s="15"/>
      <c r="H396" s="15"/>
      <c r="I396" s="87"/>
      <c r="J396" s="13"/>
      <c r="K396" s="40"/>
      <c r="L396" s="40"/>
    </row>
    <row r="397" spans="1:12" ht="30" customHeight="1">
      <c r="A397" s="180" t="s">
        <v>55</v>
      </c>
      <c r="B397" s="180"/>
      <c r="C397" s="180"/>
      <c r="D397" s="107"/>
      <c r="E397" s="99">
        <f>E385+E377</f>
        <v>52.14</v>
      </c>
      <c r="F397" s="99">
        <f>F385+F377</f>
        <v>52.11</v>
      </c>
      <c r="G397" s="99">
        <f>G385+G377</f>
        <v>165.06666666666666</v>
      </c>
      <c r="H397" s="99">
        <f>H385+H377</f>
        <v>1337.8166666666668</v>
      </c>
      <c r="I397" s="103"/>
      <c r="J397" s="7"/>
      <c r="K397" s="65"/>
      <c r="L397" s="40"/>
    </row>
    <row r="398" spans="1:12" ht="30" customHeight="1">
      <c r="A398" s="190" t="s">
        <v>97</v>
      </c>
      <c r="B398" s="191"/>
      <c r="C398" s="191"/>
      <c r="D398" s="191"/>
      <c r="E398" s="27">
        <f>(E397+E373+E343+E319+E296)/5</f>
        <v>45.902</v>
      </c>
      <c r="F398" s="27">
        <f>(F397+F373+F343+F319+F296)/5</f>
        <v>45.17800000000001</v>
      </c>
      <c r="G398" s="27">
        <f>(G397+G373+G343+G319+G296)/5</f>
        <v>179.632</v>
      </c>
      <c r="H398" s="27">
        <f>(H397+H373+H343+H319+H296)/5</f>
        <v>1308.7379999999998</v>
      </c>
      <c r="I398" s="204" t="s">
        <v>79</v>
      </c>
      <c r="J398" s="7"/>
      <c r="K398" s="40"/>
      <c r="L398" s="40"/>
    </row>
    <row r="399" spans="1:12" ht="30" customHeight="1">
      <c r="A399" s="190" t="s">
        <v>98</v>
      </c>
      <c r="B399" s="191"/>
      <c r="C399" s="191"/>
      <c r="D399" s="191"/>
      <c r="E399" s="27" t="s">
        <v>99</v>
      </c>
      <c r="F399" s="27" t="s">
        <v>100</v>
      </c>
      <c r="G399" s="27" t="s">
        <v>101</v>
      </c>
      <c r="H399" s="27" t="s">
        <v>102</v>
      </c>
      <c r="I399" s="204"/>
      <c r="J399" s="7"/>
      <c r="K399" s="40"/>
      <c r="L399" s="40"/>
    </row>
    <row r="400" spans="1:12" ht="30" customHeight="1">
      <c r="A400" s="248" t="s">
        <v>105</v>
      </c>
      <c r="B400" s="249"/>
      <c r="C400" s="249"/>
      <c r="D400" s="249"/>
      <c r="E400" s="249"/>
      <c r="F400" s="249"/>
      <c r="G400" s="249"/>
      <c r="H400" s="249"/>
      <c r="I400" s="250"/>
      <c r="J400" s="7"/>
      <c r="K400" s="40"/>
      <c r="L400" s="40"/>
    </row>
    <row r="401" spans="9:12" ht="30" customHeight="1">
      <c r="I401" s="83"/>
      <c r="J401" s="7"/>
      <c r="K401" s="40"/>
      <c r="L401" s="40"/>
    </row>
    <row r="402" spans="9:12" ht="30" customHeight="1">
      <c r="I402" s="83"/>
      <c r="J402" s="7"/>
      <c r="K402" s="40"/>
      <c r="L402" s="40"/>
    </row>
    <row r="403" spans="9:12" ht="30" customHeight="1">
      <c r="I403" s="83"/>
      <c r="J403" s="7"/>
      <c r="K403" s="40"/>
      <c r="L403" s="40"/>
    </row>
    <row r="404" spans="9:12" ht="30" customHeight="1">
      <c r="I404" s="83"/>
      <c r="J404" s="7"/>
      <c r="K404" s="40"/>
      <c r="L404" s="40"/>
    </row>
    <row r="405" spans="9:12" ht="30" customHeight="1">
      <c r="I405" s="83"/>
      <c r="J405" s="7"/>
      <c r="K405" s="40"/>
      <c r="L405" s="40"/>
    </row>
    <row r="406" spans="9:12" ht="30" customHeight="1">
      <c r="I406" s="83"/>
      <c r="J406" s="7"/>
      <c r="K406" s="40"/>
      <c r="L406" s="40"/>
    </row>
    <row r="407" spans="9:12" ht="30" customHeight="1">
      <c r="I407" s="83"/>
      <c r="J407" s="7"/>
      <c r="K407" s="40"/>
      <c r="L407" s="40"/>
    </row>
    <row r="408" spans="9:12" ht="30" customHeight="1">
      <c r="I408" s="83"/>
      <c r="J408" s="7"/>
      <c r="K408" s="40"/>
      <c r="L408" s="40"/>
    </row>
    <row r="409" spans="9:12" ht="30" customHeight="1">
      <c r="I409" s="83"/>
      <c r="J409" s="7"/>
      <c r="K409" s="40"/>
      <c r="L409" s="40"/>
    </row>
    <row r="410" spans="9:12" ht="30" customHeight="1">
      <c r="I410" s="83"/>
      <c r="J410" s="7"/>
      <c r="K410" s="40"/>
      <c r="L410" s="40"/>
    </row>
    <row r="411" spans="9:12" ht="30" customHeight="1">
      <c r="I411" s="83"/>
      <c r="J411" s="7"/>
      <c r="K411" s="40"/>
      <c r="L411" s="40"/>
    </row>
    <row r="412" spans="9:12" ht="30" customHeight="1">
      <c r="I412" s="83"/>
      <c r="J412" s="7"/>
      <c r="K412" s="40"/>
      <c r="L412" s="40"/>
    </row>
    <row r="413" spans="9:12" ht="30" customHeight="1">
      <c r="I413" s="83"/>
      <c r="J413" s="7"/>
      <c r="K413" s="40"/>
      <c r="L413" s="40"/>
    </row>
    <row r="414" spans="9:12" ht="30" customHeight="1">
      <c r="I414" s="83"/>
      <c r="J414" s="7"/>
      <c r="K414" s="40"/>
      <c r="L414" s="40"/>
    </row>
    <row r="415" spans="9:12" ht="30" customHeight="1">
      <c r="I415" s="83"/>
      <c r="J415" s="7"/>
      <c r="K415" s="40"/>
      <c r="L415" s="40"/>
    </row>
    <row r="416" spans="1:13" s="39" customFormat="1" ht="30" customHeight="1">
      <c r="A416" s="49"/>
      <c r="B416" s="28"/>
      <c r="C416" s="29"/>
      <c r="D416" s="18"/>
      <c r="E416" s="19"/>
      <c r="F416" s="30"/>
      <c r="G416" s="30"/>
      <c r="H416" s="159"/>
      <c r="I416" s="83"/>
      <c r="J416" s="7"/>
      <c r="K416" s="40"/>
      <c r="L416" s="40"/>
      <c r="M416" s="63"/>
    </row>
    <row r="417" spans="9:12" ht="30" customHeight="1">
      <c r="I417" s="83"/>
      <c r="J417" s="7"/>
      <c r="K417" s="40"/>
      <c r="L417" s="40"/>
    </row>
    <row r="418" spans="9:12" ht="30" customHeight="1">
      <c r="I418" s="83"/>
      <c r="J418" s="7"/>
      <c r="K418" s="40"/>
      <c r="L418" s="40"/>
    </row>
    <row r="419" spans="9:12" ht="30" customHeight="1">
      <c r="I419" s="83"/>
      <c r="J419" s="7"/>
      <c r="K419" s="40"/>
      <c r="L419" s="40"/>
    </row>
    <row r="420" spans="9:12" ht="30" customHeight="1">
      <c r="I420" s="83"/>
      <c r="J420" s="7"/>
      <c r="K420" s="40"/>
      <c r="L420" s="40"/>
    </row>
    <row r="421" spans="9:12" ht="30" customHeight="1">
      <c r="I421" s="83"/>
      <c r="J421" s="7"/>
      <c r="K421" s="40"/>
      <c r="L421" s="40"/>
    </row>
    <row r="422" spans="9:12" ht="30" customHeight="1">
      <c r="I422" s="83"/>
      <c r="J422" s="7"/>
      <c r="K422" s="40"/>
      <c r="L422" s="40"/>
    </row>
    <row r="423" spans="9:12" ht="30" customHeight="1">
      <c r="I423" s="83"/>
      <c r="J423" s="7"/>
      <c r="K423" s="40"/>
      <c r="L423" s="40"/>
    </row>
    <row r="424" spans="9:12" ht="30" customHeight="1">
      <c r="I424" s="83"/>
      <c r="J424" s="7"/>
      <c r="K424" s="40"/>
      <c r="L424" s="40"/>
    </row>
    <row r="425" spans="9:12" ht="30" customHeight="1">
      <c r="I425" s="83"/>
      <c r="J425" s="7"/>
      <c r="K425" s="40"/>
      <c r="L425" s="40"/>
    </row>
    <row r="426" spans="9:12" ht="30" customHeight="1">
      <c r="I426" s="83"/>
      <c r="J426" s="7"/>
      <c r="K426" s="40"/>
      <c r="L426" s="40"/>
    </row>
    <row r="427" spans="9:12" ht="30" customHeight="1">
      <c r="I427" s="83"/>
      <c r="J427" s="7"/>
      <c r="K427" s="40"/>
      <c r="L427" s="40"/>
    </row>
    <row r="428" spans="9:12" ht="30" customHeight="1">
      <c r="I428" s="83"/>
      <c r="J428" s="7"/>
      <c r="K428" s="40"/>
      <c r="L428" s="40"/>
    </row>
    <row r="429" spans="9:12" ht="30" customHeight="1">
      <c r="I429" s="83"/>
      <c r="J429" s="7"/>
      <c r="K429" s="40"/>
      <c r="L429" s="40"/>
    </row>
    <row r="430" spans="9:12" ht="30" customHeight="1">
      <c r="I430" s="83"/>
      <c r="J430" s="40"/>
      <c r="K430" s="40"/>
      <c r="L430" s="40"/>
    </row>
    <row r="431" spans="9:12" ht="30" customHeight="1">
      <c r="I431" s="83"/>
      <c r="J431" s="7"/>
      <c r="K431" s="40"/>
      <c r="L431" s="40"/>
    </row>
    <row r="432" spans="9:12" ht="30" customHeight="1">
      <c r="I432" s="83"/>
      <c r="J432" s="7"/>
      <c r="K432" s="40"/>
      <c r="L432" s="40"/>
    </row>
    <row r="433" spans="1:13" s="39" customFormat="1" ht="30" customHeight="1">
      <c r="A433" s="49"/>
      <c r="B433" s="28"/>
      <c r="C433" s="29"/>
      <c r="D433" s="18"/>
      <c r="E433" s="19"/>
      <c r="F433" s="30"/>
      <c r="G433" s="30"/>
      <c r="H433" s="159"/>
      <c r="I433" s="83"/>
      <c r="J433" s="7"/>
      <c r="K433" s="40"/>
      <c r="L433" s="40"/>
      <c r="M433" s="63"/>
    </row>
    <row r="434" spans="9:12" ht="30" customHeight="1">
      <c r="I434" s="83"/>
      <c r="J434" s="7"/>
      <c r="K434" s="40"/>
      <c r="L434" s="40"/>
    </row>
    <row r="435" spans="9:12" ht="30" customHeight="1">
      <c r="I435" s="91"/>
      <c r="J435" s="7"/>
      <c r="K435" s="40"/>
      <c r="L435" s="40"/>
    </row>
    <row r="436" spans="9:12" ht="30" customHeight="1">
      <c r="I436" s="91"/>
      <c r="J436" s="7"/>
      <c r="K436" s="65"/>
      <c r="L436" s="40"/>
    </row>
    <row r="437" spans="9:17" ht="30" customHeight="1">
      <c r="I437" s="92"/>
      <c r="J437" s="7"/>
      <c r="K437" s="40"/>
      <c r="L437" s="40"/>
      <c r="N437" s="17"/>
      <c r="O437" s="17"/>
      <c r="P437" s="17"/>
      <c r="Q437" s="17"/>
    </row>
    <row r="438" spans="9:12" ht="30" customHeight="1">
      <c r="I438" s="92"/>
      <c r="J438" s="7"/>
      <c r="K438" s="40"/>
      <c r="L438" s="40"/>
    </row>
    <row r="439" spans="9:12" ht="30" customHeight="1">
      <c r="I439" s="83"/>
      <c r="J439" s="7"/>
      <c r="K439" s="40"/>
      <c r="L439" s="40"/>
    </row>
    <row r="440" spans="9:12" ht="30" customHeight="1">
      <c r="I440" s="83"/>
      <c r="J440" s="7"/>
      <c r="K440" s="40"/>
      <c r="L440" s="40"/>
    </row>
    <row r="441" spans="9:12" ht="30" customHeight="1">
      <c r="I441" s="83"/>
      <c r="J441" s="7"/>
      <c r="K441" s="40"/>
      <c r="L441" s="40"/>
    </row>
    <row r="442" spans="9:12" ht="30" customHeight="1">
      <c r="I442" s="83"/>
      <c r="J442" s="7"/>
      <c r="K442" s="40"/>
      <c r="L442" s="40"/>
    </row>
    <row r="443" spans="1:13" s="39" customFormat="1" ht="30" customHeight="1">
      <c r="A443" s="49"/>
      <c r="B443" s="28"/>
      <c r="C443" s="29"/>
      <c r="D443" s="18"/>
      <c r="E443" s="19"/>
      <c r="F443" s="30"/>
      <c r="G443" s="30"/>
      <c r="H443" s="159"/>
      <c r="I443" s="83"/>
      <c r="J443" s="7"/>
      <c r="K443" s="40"/>
      <c r="L443" s="40"/>
      <c r="M443" s="63"/>
    </row>
    <row r="444" spans="9:12" ht="30" customHeight="1">
      <c r="I444" s="83"/>
      <c r="J444" s="8"/>
      <c r="K444" s="40"/>
      <c r="L444" s="40"/>
    </row>
    <row r="445" spans="9:12" ht="30" customHeight="1">
      <c r="I445" s="83"/>
      <c r="J445" s="8"/>
      <c r="K445" s="40"/>
      <c r="L445" s="40"/>
    </row>
    <row r="446" spans="1:13" s="17" customFormat="1" ht="30" customHeight="1">
      <c r="A446" s="49"/>
      <c r="B446" s="28"/>
      <c r="C446" s="29"/>
      <c r="D446" s="18"/>
      <c r="E446" s="19"/>
      <c r="F446" s="30"/>
      <c r="G446" s="30"/>
      <c r="H446" s="159"/>
      <c r="I446" s="83"/>
      <c r="J446" s="68"/>
      <c r="K446" s="40"/>
      <c r="L446" s="40"/>
      <c r="M446" s="45"/>
    </row>
    <row r="447" spans="9:12" ht="30" customHeight="1">
      <c r="I447" s="83"/>
      <c r="J447" s="40"/>
      <c r="K447" s="40"/>
      <c r="L447" s="40"/>
    </row>
    <row r="448" spans="9:12" ht="30" customHeight="1">
      <c r="I448" s="83"/>
      <c r="J448" s="7"/>
      <c r="K448" s="40"/>
      <c r="L448" s="40"/>
    </row>
    <row r="449" spans="9:12" ht="30" customHeight="1">
      <c r="I449" s="83"/>
      <c r="J449" s="7"/>
      <c r="K449" s="40"/>
      <c r="L449" s="40"/>
    </row>
    <row r="450" spans="9:12" ht="30" customHeight="1">
      <c r="I450" s="83"/>
      <c r="J450" s="7"/>
      <c r="K450" s="40"/>
      <c r="L450" s="40"/>
    </row>
    <row r="451" spans="9:12" ht="30" customHeight="1">
      <c r="I451" s="83"/>
      <c r="J451" s="7"/>
      <c r="K451" s="40"/>
      <c r="L451" s="40"/>
    </row>
    <row r="452" spans="9:12" ht="30" customHeight="1">
      <c r="I452" s="83"/>
      <c r="J452" s="7"/>
      <c r="K452" s="40"/>
      <c r="L452" s="40"/>
    </row>
    <row r="453" spans="9:12" ht="30" customHeight="1">
      <c r="I453" s="83"/>
      <c r="J453" s="7"/>
      <c r="K453" s="40"/>
      <c r="L453" s="40"/>
    </row>
    <row r="454" spans="9:12" ht="30" customHeight="1">
      <c r="I454" s="83"/>
      <c r="J454" s="7"/>
      <c r="K454" s="40"/>
      <c r="L454" s="40"/>
    </row>
    <row r="455" spans="9:12" ht="30" customHeight="1">
      <c r="I455" s="83"/>
      <c r="J455" s="7"/>
      <c r="K455" s="40"/>
      <c r="L455" s="40"/>
    </row>
    <row r="456" spans="9:12" ht="30" customHeight="1">
      <c r="I456" s="83"/>
      <c r="J456" s="7"/>
      <c r="K456" s="40"/>
      <c r="L456" s="40"/>
    </row>
    <row r="457" spans="1:13" s="47" customFormat="1" ht="30" customHeight="1">
      <c r="A457" s="49"/>
      <c r="B457" s="28"/>
      <c r="C457" s="29"/>
      <c r="D457" s="18"/>
      <c r="E457" s="19"/>
      <c r="F457" s="30"/>
      <c r="G457" s="30"/>
      <c r="H457" s="159"/>
      <c r="I457" s="83"/>
      <c r="J457" s="7"/>
      <c r="K457" s="40"/>
      <c r="L457" s="40"/>
      <c r="M457" s="63"/>
    </row>
    <row r="458" spans="9:12" ht="30" customHeight="1">
      <c r="I458" s="83"/>
      <c r="J458" s="7"/>
      <c r="K458" s="40"/>
      <c r="L458" s="40"/>
    </row>
    <row r="459" spans="9:12" ht="30" customHeight="1">
      <c r="I459" s="83"/>
      <c r="J459" s="7"/>
      <c r="K459" s="40"/>
      <c r="L459" s="40"/>
    </row>
    <row r="460" spans="9:12" ht="30" customHeight="1">
      <c r="I460" s="92"/>
      <c r="J460" s="7"/>
      <c r="K460" s="65"/>
      <c r="L460" s="40"/>
    </row>
    <row r="461" spans="9:12" ht="36.75" customHeight="1">
      <c r="I461" s="83"/>
      <c r="J461" s="7"/>
      <c r="K461" s="40"/>
      <c r="L461" s="40"/>
    </row>
    <row r="462" spans="9:12" ht="36.75" customHeight="1">
      <c r="I462" s="83"/>
      <c r="J462" s="7"/>
      <c r="K462" s="40"/>
      <c r="L462" s="40"/>
    </row>
    <row r="463" spans="9:12" ht="36.75" customHeight="1">
      <c r="I463" s="83"/>
      <c r="J463" s="7"/>
      <c r="K463" s="40"/>
      <c r="L463" s="40"/>
    </row>
    <row r="464" spans="9:12" ht="36.75" customHeight="1">
      <c r="I464" s="83"/>
      <c r="J464" s="7"/>
      <c r="K464" s="40"/>
      <c r="L464" s="40"/>
    </row>
    <row r="465" spans="9:12" ht="36.75" customHeight="1">
      <c r="I465" s="83"/>
      <c r="J465" s="7"/>
      <c r="K465" s="40"/>
      <c r="L465" s="40"/>
    </row>
    <row r="466" spans="9:12" ht="36.75" customHeight="1">
      <c r="I466" s="83"/>
      <c r="J466" s="7"/>
      <c r="K466" s="40"/>
      <c r="L466" s="40"/>
    </row>
    <row r="467" spans="9:12" ht="36.75" customHeight="1">
      <c r="I467" s="83"/>
      <c r="J467" s="7"/>
      <c r="K467" s="40"/>
      <c r="L467" s="40"/>
    </row>
    <row r="468" spans="9:12" ht="36.75" customHeight="1">
      <c r="I468" s="83"/>
      <c r="J468" s="7"/>
      <c r="K468" s="40"/>
      <c r="L468" s="40"/>
    </row>
    <row r="469" spans="9:12" ht="36.75" customHeight="1">
      <c r="I469" s="83"/>
      <c r="J469" s="7"/>
      <c r="K469" s="40"/>
      <c r="L469" s="40"/>
    </row>
    <row r="470" spans="9:12" ht="36.75" customHeight="1">
      <c r="I470" s="83"/>
      <c r="J470" s="7"/>
      <c r="K470" s="65"/>
      <c r="L470" s="40"/>
    </row>
    <row r="471" spans="9:12" ht="36.75" customHeight="1">
      <c r="I471" s="83"/>
      <c r="J471" s="7"/>
      <c r="K471" s="40"/>
      <c r="L471" s="40"/>
    </row>
    <row r="472" spans="9:12" ht="36.75" customHeight="1">
      <c r="I472" s="83"/>
      <c r="J472" s="7"/>
      <c r="K472" s="40"/>
      <c r="L472" s="40"/>
    </row>
    <row r="473" spans="9:12" ht="36.75" customHeight="1">
      <c r="I473" s="83"/>
      <c r="J473" s="7"/>
      <c r="K473" s="40"/>
      <c r="L473" s="40"/>
    </row>
    <row r="474" spans="9:12" ht="36.75" customHeight="1">
      <c r="I474" s="83"/>
      <c r="J474" s="7"/>
      <c r="K474" s="40"/>
      <c r="L474" s="40"/>
    </row>
    <row r="475" spans="9:12" ht="36.75" customHeight="1">
      <c r="I475" s="83"/>
      <c r="J475" s="7"/>
      <c r="K475" s="40"/>
      <c r="L475" s="40"/>
    </row>
    <row r="476" spans="9:12" ht="36.75" customHeight="1">
      <c r="I476" s="83"/>
      <c r="J476" s="7"/>
      <c r="K476" s="40"/>
      <c r="L476" s="40"/>
    </row>
    <row r="477" spans="9:12" ht="36.75" customHeight="1">
      <c r="I477" s="83"/>
      <c r="J477" s="7"/>
      <c r="K477" s="40"/>
      <c r="L477" s="40"/>
    </row>
    <row r="478" spans="9:12" ht="36.75" customHeight="1">
      <c r="I478" s="83"/>
      <c r="J478" s="7"/>
      <c r="K478" s="40"/>
      <c r="L478" s="40"/>
    </row>
    <row r="479" spans="9:12" ht="36.75" customHeight="1">
      <c r="I479" s="83"/>
      <c r="J479" s="7"/>
      <c r="K479" s="40"/>
      <c r="L479" s="40"/>
    </row>
    <row r="480" spans="9:12" ht="36.75" customHeight="1">
      <c r="I480" s="83"/>
      <c r="J480" s="7"/>
      <c r="K480" s="40"/>
      <c r="L480" s="40"/>
    </row>
    <row r="481" spans="9:12" ht="36.75" customHeight="1">
      <c r="I481" s="83"/>
      <c r="J481" s="7"/>
      <c r="K481" s="40"/>
      <c r="L481" s="40"/>
    </row>
    <row r="482" spans="9:12" ht="36.75" customHeight="1">
      <c r="I482" s="83"/>
      <c r="J482" s="7"/>
      <c r="K482" s="40"/>
      <c r="L482" s="40"/>
    </row>
    <row r="483" spans="9:12" ht="36.75" customHeight="1">
      <c r="I483" s="83"/>
      <c r="J483" s="7"/>
      <c r="K483" s="40"/>
      <c r="L483" s="40"/>
    </row>
    <row r="484" spans="9:12" ht="36.75" customHeight="1">
      <c r="I484" s="83"/>
      <c r="J484" s="7"/>
      <c r="K484" s="40"/>
      <c r="L484" s="40"/>
    </row>
    <row r="485" spans="9:12" ht="36.75" customHeight="1">
      <c r="I485" s="83"/>
      <c r="J485" s="7"/>
      <c r="K485" s="40"/>
      <c r="L485" s="40"/>
    </row>
    <row r="486" spans="9:12" ht="36.75" customHeight="1">
      <c r="I486" s="83"/>
      <c r="J486" s="7"/>
      <c r="K486" s="40"/>
      <c r="L486" s="40"/>
    </row>
    <row r="487" spans="9:12" ht="36.75" customHeight="1">
      <c r="I487" s="83"/>
      <c r="J487" s="7"/>
      <c r="K487" s="40"/>
      <c r="L487" s="40"/>
    </row>
    <row r="488" spans="9:12" ht="36.75" customHeight="1">
      <c r="I488" s="83"/>
      <c r="J488" s="7"/>
      <c r="K488" s="40"/>
      <c r="L488" s="40"/>
    </row>
    <row r="489" spans="9:12" ht="36.75" customHeight="1">
      <c r="I489" s="83"/>
      <c r="J489" s="7"/>
      <c r="K489" s="40"/>
      <c r="L489" s="40"/>
    </row>
    <row r="490" spans="9:12" ht="36.75" customHeight="1">
      <c r="I490" s="83"/>
      <c r="J490" s="7"/>
      <c r="K490" s="40"/>
      <c r="L490" s="40"/>
    </row>
    <row r="491" spans="9:12" ht="36.75" customHeight="1">
      <c r="I491" s="83"/>
      <c r="J491" s="7"/>
      <c r="K491" s="40"/>
      <c r="L491" s="40"/>
    </row>
    <row r="492" spans="9:12" ht="36.75" customHeight="1">
      <c r="I492" s="83"/>
      <c r="J492" s="7"/>
      <c r="K492" s="40"/>
      <c r="L492" s="40"/>
    </row>
    <row r="493" spans="9:12" ht="36.75" customHeight="1">
      <c r="I493" s="83"/>
      <c r="J493" s="7"/>
      <c r="K493" s="40"/>
      <c r="L493" s="40"/>
    </row>
    <row r="494" spans="9:12" ht="36.75" customHeight="1">
      <c r="I494" s="83"/>
      <c r="J494" s="7"/>
      <c r="K494" s="40"/>
      <c r="L494" s="40"/>
    </row>
    <row r="495" spans="9:12" ht="36.75" customHeight="1">
      <c r="I495" s="83"/>
      <c r="J495" s="7"/>
      <c r="K495" s="40"/>
      <c r="L495" s="40"/>
    </row>
    <row r="496" spans="9:12" ht="36.75" customHeight="1">
      <c r="I496" s="83"/>
      <c r="J496" s="7"/>
      <c r="K496" s="40"/>
      <c r="L496" s="40"/>
    </row>
    <row r="497" spans="9:12" ht="36.75" customHeight="1">
      <c r="I497" s="83"/>
      <c r="J497" s="7"/>
      <c r="K497" s="40"/>
      <c r="L497" s="40"/>
    </row>
    <row r="498" spans="9:12" ht="36.75" customHeight="1">
      <c r="I498" s="83"/>
      <c r="J498" s="7"/>
      <c r="K498" s="40"/>
      <c r="L498" s="40"/>
    </row>
    <row r="499" spans="9:12" ht="36.75" customHeight="1">
      <c r="I499" s="83"/>
      <c r="J499" s="7"/>
      <c r="K499" s="40"/>
      <c r="L499" s="40"/>
    </row>
    <row r="500" spans="9:12" ht="36.75" customHeight="1">
      <c r="I500" s="83"/>
      <c r="J500" s="7"/>
      <c r="K500" s="40"/>
      <c r="L500" s="40"/>
    </row>
    <row r="501" spans="9:12" ht="36.75" customHeight="1">
      <c r="I501" s="83"/>
      <c r="J501" s="7"/>
      <c r="K501" s="40"/>
      <c r="L501" s="40"/>
    </row>
    <row r="502" spans="9:12" ht="36.75" customHeight="1">
      <c r="I502" s="83"/>
      <c r="J502" s="7"/>
      <c r="K502" s="40"/>
      <c r="L502" s="40"/>
    </row>
    <row r="503" spans="9:12" ht="36.75" customHeight="1">
      <c r="I503" s="83"/>
      <c r="J503" s="7"/>
      <c r="K503" s="40"/>
      <c r="L503" s="40"/>
    </row>
    <row r="504" spans="9:12" ht="36.75" customHeight="1">
      <c r="I504" s="83"/>
      <c r="J504" s="7"/>
      <c r="K504" s="40"/>
      <c r="L504" s="40"/>
    </row>
    <row r="505" spans="9:12" ht="36.75" customHeight="1">
      <c r="I505" s="83"/>
      <c r="J505" s="7"/>
      <c r="K505" s="40"/>
      <c r="L505" s="40"/>
    </row>
    <row r="506" spans="9:12" ht="36.75" customHeight="1">
      <c r="I506" s="83"/>
      <c r="J506" s="7"/>
      <c r="K506" s="40"/>
      <c r="L506" s="40"/>
    </row>
    <row r="507" spans="9:12" ht="36.75" customHeight="1">
      <c r="I507" s="83"/>
      <c r="J507" s="7"/>
      <c r="K507" s="40"/>
      <c r="L507" s="40"/>
    </row>
    <row r="508" spans="9:12" ht="36.75" customHeight="1">
      <c r="I508" s="83"/>
      <c r="J508" s="7"/>
      <c r="K508" s="40"/>
      <c r="L508" s="40"/>
    </row>
    <row r="509" spans="9:12" ht="36.75" customHeight="1">
      <c r="I509" s="83"/>
      <c r="J509" s="7"/>
      <c r="K509" s="40"/>
      <c r="L509" s="40"/>
    </row>
    <row r="510" spans="9:12" ht="36.75" customHeight="1">
      <c r="I510" s="83"/>
      <c r="J510" s="7"/>
      <c r="K510" s="75"/>
      <c r="L510" s="40"/>
    </row>
    <row r="511" spans="9:12" ht="36.75" customHeight="1">
      <c r="I511" s="83"/>
      <c r="J511" s="7"/>
      <c r="K511" s="40"/>
      <c r="L511" s="40"/>
    </row>
    <row r="512" spans="9:12" ht="36.75" customHeight="1">
      <c r="I512" s="83"/>
      <c r="J512" s="7"/>
      <c r="K512" s="40"/>
      <c r="L512" s="40"/>
    </row>
    <row r="513" spans="9:12" ht="36.75" customHeight="1">
      <c r="I513" s="83"/>
      <c r="J513" s="7"/>
      <c r="K513" s="40"/>
      <c r="L513" s="40"/>
    </row>
    <row r="514" spans="9:12" ht="36.75" customHeight="1">
      <c r="I514" s="83"/>
      <c r="J514" s="7"/>
      <c r="K514" s="75"/>
      <c r="L514" s="40"/>
    </row>
    <row r="515" spans="9:12" ht="36.75" customHeight="1">
      <c r="I515" s="83"/>
      <c r="J515" s="7"/>
      <c r="K515" s="40"/>
      <c r="L515" s="40"/>
    </row>
    <row r="516" spans="9:12" ht="36.75" customHeight="1">
      <c r="I516" s="83"/>
      <c r="J516" s="7"/>
      <c r="K516" s="40"/>
      <c r="L516" s="40"/>
    </row>
    <row r="517" spans="9:12" ht="36.75" customHeight="1">
      <c r="I517" s="83"/>
      <c r="J517" s="7"/>
      <c r="K517" s="40"/>
      <c r="L517" s="40"/>
    </row>
    <row r="518" spans="9:12" ht="36.75" customHeight="1">
      <c r="I518" s="83"/>
      <c r="J518" s="7"/>
      <c r="K518" s="40"/>
      <c r="L518" s="40"/>
    </row>
    <row r="519" spans="9:12" ht="36.75" customHeight="1">
      <c r="I519" s="83"/>
      <c r="J519" s="7"/>
      <c r="K519" s="40"/>
      <c r="L519" s="40"/>
    </row>
    <row r="520" spans="9:12" ht="36.75" customHeight="1">
      <c r="I520" s="83"/>
      <c r="J520" s="7"/>
      <c r="K520" s="40"/>
      <c r="L520" s="40"/>
    </row>
    <row r="521" spans="9:12" ht="36.75" customHeight="1">
      <c r="I521" s="83"/>
      <c r="J521" s="7"/>
      <c r="K521" s="40"/>
      <c r="L521" s="40"/>
    </row>
    <row r="522" spans="9:12" ht="36.75" customHeight="1">
      <c r="I522" s="83"/>
      <c r="J522" s="7"/>
      <c r="K522" s="40"/>
      <c r="L522" s="40"/>
    </row>
    <row r="523" spans="9:12" ht="36.75" customHeight="1">
      <c r="I523" s="83"/>
      <c r="J523" s="7"/>
      <c r="K523" s="40"/>
      <c r="L523" s="40"/>
    </row>
    <row r="524" spans="9:12" ht="36.75" customHeight="1">
      <c r="I524" s="83"/>
      <c r="J524" s="7"/>
      <c r="K524" s="40"/>
      <c r="L524" s="40"/>
    </row>
    <row r="525" spans="9:12" ht="36.75" customHeight="1">
      <c r="I525" s="83"/>
      <c r="J525" s="7"/>
      <c r="K525" s="40"/>
      <c r="L525" s="40"/>
    </row>
    <row r="526" spans="9:12" ht="36.75" customHeight="1">
      <c r="I526" s="83"/>
      <c r="J526" s="7"/>
      <c r="K526" s="40"/>
      <c r="L526" s="40"/>
    </row>
    <row r="527" spans="9:12" ht="36.75" customHeight="1">
      <c r="I527" s="83"/>
      <c r="J527" s="7"/>
      <c r="K527" s="40"/>
      <c r="L527" s="40"/>
    </row>
    <row r="528" spans="9:12" ht="36.75" customHeight="1">
      <c r="I528" s="83"/>
      <c r="J528" s="7"/>
      <c r="K528" s="40"/>
      <c r="L528" s="40"/>
    </row>
    <row r="529" spans="9:12" ht="36.75" customHeight="1">
      <c r="I529" s="83"/>
      <c r="J529" s="7"/>
      <c r="K529" s="40"/>
      <c r="L529" s="40"/>
    </row>
    <row r="530" spans="9:12" ht="36.75" customHeight="1">
      <c r="I530" s="83"/>
      <c r="J530" s="7"/>
      <c r="K530" s="40"/>
      <c r="L530" s="40"/>
    </row>
    <row r="531" spans="9:12" ht="36.75" customHeight="1">
      <c r="I531" s="83"/>
      <c r="J531" s="7"/>
      <c r="K531" s="40"/>
      <c r="L531" s="40"/>
    </row>
    <row r="532" spans="9:12" ht="36.75" customHeight="1">
      <c r="I532" s="83"/>
      <c r="J532" s="7"/>
      <c r="K532" s="40"/>
      <c r="L532" s="40"/>
    </row>
    <row r="533" spans="9:12" ht="36.75" customHeight="1">
      <c r="I533" s="83"/>
      <c r="J533" s="7"/>
      <c r="K533" s="40"/>
      <c r="L533" s="40"/>
    </row>
    <row r="534" spans="9:12" ht="36.75" customHeight="1">
      <c r="I534" s="83"/>
      <c r="J534" s="48"/>
      <c r="K534" s="40"/>
      <c r="L534" s="40"/>
    </row>
    <row r="535" spans="9:12" ht="36.75" customHeight="1">
      <c r="I535" s="83"/>
      <c r="J535" s="48"/>
      <c r="K535" s="40"/>
      <c r="L535" s="40"/>
    </row>
    <row r="536" spans="9:12" ht="36.75" customHeight="1">
      <c r="I536" s="83"/>
      <c r="J536" s="48"/>
      <c r="K536" s="40"/>
      <c r="L536" s="40"/>
    </row>
    <row r="537" spans="9:12" ht="36.75" customHeight="1">
      <c r="I537" s="83"/>
      <c r="J537" s="8"/>
      <c r="K537" s="40"/>
      <c r="L537" s="40"/>
    </row>
    <row r="538" spans="9:12" ht="36.75" customHeight="1">
      <c r="I538" s="83"/>
      <c r="J538" s="68"/>
      <c r="K538" s="40"/>
      <c r="L538" s="40"/>
    </row>
    <row r="539" spans="9:12" ht="36.75" customHeight="1">
      <c r="I539" s="83"/>
      <c r="J539" s="40"/>
      <c r="K539" s="40"/>
      <c r="L539" s="40"/>
    </row>
    <row r="540" spans="9:12" ht="36.75" customHeight="1">
      <c r="I540" s="83"/>
      <c r="J540" s="7"/>
      <c r="K540" s="40"/>
      <c r="L540" s="40"/>
    </row>
    <row r="541" spans="9:12" ht="36.75" customHeight="1">
      <c r="I541" s="83"/>
      <c r="J541" s="7"/>
      <c r="K541" s="40"/>
      <c r="L541" s="40"/>
    </row>
    <row r="542" spans="9:12" ht="36.75" customHeight="1">
      <c r="I542" s="83"/>
      <c r="J542" s="7"/>
      <c r="K542" s="40"/>
      <c r="L542" s="40"/>
    </row>
    <row r="543" spans="9:12" ht="36.75" customHeight="1">
      <c r="I543" s="83"/>
      <c r="J543" s="7"/>
      <c r="K543" s="40"/>
      <c r="L543" s="40"/>
    </row>
    <row r="544" spans="9:12" ht="36.75" customHeight="1">
      <c r="I544" s="83"/>
      <c r="J544" s="7"/>
      <c r="K544" s="40"/>
      <c r="L544" s="40"/>
    </row>
    <row r="545" spans="9:12" ht="36.75" customHeight="1">
      <c r="I545" s="83"/>
      <c r="J545" s="7"/>
      <c r="K545" s="40"/>
      <c r="L545" s="40"/>
    </row>
    <row r="546" spans="9:12" ht="36.75" customHeight="1">
      <c r="I546" s="83"/>
      <c r="J546" s="7"/>
      <c r="K546" s="40"/>
      <c r="L546" s="40"/>
    </row>
    <row r="547" spans="9:12" ht="36.75" customHeight="1">
      <c r="I547" s="91"/>
      <c r="J547" s="7"/>
      <c r="K547" s="40"/>
      <c r="L547" s="40"/>
    </row>
    <row r="548" spans="9:12" ht="36.75" customHeight="1">
      <c r="I548" s="91"/>
      <c r="J548" s="7"/>
      <c r="K548" s="40"/>
      <c r="L548" s="40"/>
    </row>
    <row r="549" spans="9:12" ht="36.75" customHeight="1">
      <c r="I549" s="86"/>
      <c r="J549" s="7"/>
      <c r="K549" s="40"/>
      <c r="L549" s="40"/>
    </row>
    <row r="550" spans="9:12" ht="36.75" customHeight="1">
      <c r="I550" s="86"/>
      <c r="J550" s="7"/>
      <c r="K550" s="40"/>
      <c r="L550" s="40"/>
    </row>
    <row r="551" spans="9:12" ht="36.75" customHeight="1">
      <c r="I551" s="92"/>
      <c r="J551" s="7"/>
      <c r="K551" s="40"/>
      <c r="L551" s="40"/>
    </row>
    <row r="552" spans="9:12" ht="36.75" customHeight="1">
      <c r="I552" s="92"/>
      <c r="J552" s="7"/>
      <c r="K552" s="40"/>
      <c r="L552" s="40"/>
    </row>
    <row r="553" spans="9:12" ht="36.75" customHeight="1">
      <c r="I553" s="83"/>
      <c r="J553" s="7"/>
      <c r="K553" s="40"/>
      <c r="L553" s="40"/>
    </row>
    <row r="554" spans="9:12" ht="36.75" customHeight="1">
      <c r="I554" s="83"/>
      <c r="J554" s="7"/>
      <c r="K554" s="40"/>
      <c r="L554" s="40"/>
    </row>
    <row r="555" spans="9:12" ht="36.75" customHeight="1">
      <c r="I555" s="83"/>
      <c r="J555" s="7"/>
      <c r="K555" s="40"/>
      <c r="L555" s="40"/>
    </row>
    <row r="556" spans="9:12" ht="36.75" customHeight="1">
      <c r="I556" s="83"/>
      <c r="J556" s="7"/>
      <c r="K556" s="40"/>
      <c r="L556" s="40"/>
    </row>
    <row r="557" spans="9:12" ht="36.75" customHeight="1">
      <c r="I557" s="83"/>
      <c r="J557" s="7"/>
      <c r="K557" s="40"/>
      <c r="L557" s="40"/>
    </row>
    <row r="558" spans="9:12" ht="36.75" customHeight="1">
      <c r="I558" s="83"/>
      <c r="J558" s="7"/>
      <c r="K558" s="40"/>
      <c r="L558" s="40"/>
    </row>
    <row r="559" spans="9:12" ht="36.75" customHeight="1">
      <c r="I559" s="83"/>
      <c r="J559" s="7"/>
      <c r="K559" s="40"/>
      <c r="L559" s="40"/>
    </row>
    <row r="560" spans="9:12" ht="36.75" customHeight="1">
      <c r="I560" s="83"/>
      <c r="J560" s="7"/>
      <c r="K560" s="40"/>
      <c r="L560" s="40"/>
    </row>
    <row r="561" spans="9:12" ht="36.75" customHeight="1">
      <c r="I561" s="83"/>
      <c r="J561" s="7"/>
      <c r="K561" s="40"/>
      <c r="L561" s="40"/>
    </row>
    <row r="562" spans="9:12" ht="36.75" customHeight="1">
      <c r="I562" s="83"/>
      <c r="J562" s="7"/>
      <c r="K562" s="40"/>
      <c r="L562" s="40"/>
    </row>
    <row r="563" spans="9:12" ht="36.75" customHeight="1">
      <c r="I563" s="83"/>
      <c r="J563" s="7"/>
      <c r="K563" s="40"/>
      <c r="L563" s="40"/>
    </row>
    <row r="564" spans="9:12" ht="36.75" customHeight="1">
      <c r="I564" s="83"/>
      <c r="J564" s="7"/>
      <c r="K564" s="40"/>
      <c r="L564" s="40"/>
    </row>
    <row r="565" spans="1:13" s="17" customFormat="1" ht="36.75" customHeight="1">
      <c r="A565" s="49"/>
      <c r="B565" s="28"/>
      <c r="C565" s="29"/>
      <c r="D565" s="18"/>
      <c r="E565" s="19"/>
      <c r="F565" s="30"/>
      <c r="G565" s="30"/>
      <c r="H565" s="159"/>
      <c r="I565" s="83"/>
      <c r="J565" s="7"/>
      <c r="K565" s="40"/>
      <c r="L565" s="40"/>
      <c r="M565" s="45"/>
    </row>
    <row r="566" spans="9:12" ht="36.75" customHeight="1">
      <c r="I566" s="83"/>
      <c r="J566" s="7"/>
      <c r="K566" s="40"/>
      <c r="L566" s="40"/>
    </row>
    <row r="567" spans="9:12" ht="36.75" customHeight="1">
      <c r="I567" s="83"/>
      <c r="J567" s="7"/>
      <c r="K567" s="40"/>
      <c r="L567" s="40"/>
    </row>
    <row r="568" spans="9:12" ht="36.75" customHeight="1">
      <c r="I568" s="83"/>
      <c r="J568" s="7"/>
      <c r="K568" s="40"/>
      <c r="L568" s="40"/>
    </row>
    <row r="569" spans="9:12" ht="36.75" customHeight="1">
      <c r="I569" s="83"/>
      <c r="J569" s="7"/>
      <c r="K569" s="40"/>
      <c r="L569" s="40"/>
    </row>
    <row r="570" spans="9:12" ht="36.75" customHeight="1">
      <c r="I570" s="83"/>
      <c r="J570" s="7"/>
      <c r="K570" s="40"/>
      <c r="L570" s="40"/>
    </row>
    <row r="571" spans="9:12" ht="36.75" customHeight="1">
      <c r="I571" s="83"/>
      <c r="J571" s="7"/>
      <c r="K571" s="40"/>
      <c r="L571" s="40"/>
    </row>
    <row r="572" spans="9:12" ht="36.75" customHeight="1">
      <c r="I572" s="83"/>
      <c r="J572" s="7"/>
      <c r="K572" s="40"/>
      <c r="L572" s="40"/>
    </row>
    <row r="573" spans="9:12" ht="36.75" customHeight="1">
      <c r="I573" s="83"/>
      <c r="J573" s="7"/>
      <c r="K573" s="40"/>
      <c r="L573" s="40"/>
    </row>
    <row r="574" spans="9:12" ht="36.75" customHeight="1">
      <c r="I574" s="83"/>
      <c r="J574" s="7"/>
      <c r="K574" s="40"/>
      <c r="L574" s="40"/>
    </row>
    <row r="575" spans="9:12" ht="36.75" customHeight="1">
      <c r="I575" s="83"/>
      <c r="J575" s="7"/>
      <c r="K575" s="40"/>
      <c r="L575" s="40"/>
    </row>
    <row r="576" spans="9:12" ht="36.75" customHeight="1">
      <c r="I576" s="83"/>
      <c r="J576" s="7"/>
      <c r="K576" s="40"/>
      <c r="L576" s="40"/>
    </row>
    <row r="577" spans="9:12" ht="36.75" customHeight="1">
      <c r="I577" s="83"/>
      <c r="J577" s="7"/>
      <c r="K577" s="40"/>
      <c r="L577" s="40"/>
    </row>
    <row r="578" spans="9:12" ht="36.75" customHeight="1">
      <c r="I578" s="83"/>
      <c r="J578" s="7"/>
      <c r="K578" s="40"/>
      <c r="L578" s="40"/>
    </row>
    <row r="579" spans="9:12" ht="36.75" customHeight="1">
      <c r="I579" s="83"/>
      <c r="J579" s="7"/>
      <c r="K579" s="40"/>
      <c r="L579" s="40"/>
    </row>
    <row r="580" spans="9:12" ht="36.75" customHeight="1">
      <c r="I580" s="83"/>
      <c r="J580" s="7"/>
      <c r="K580" s="40"/>
      <c r="L580" s="40"/>
    </row>
    <row r="581" spans="9:12" ht="36.75" customHeight="1">
      <c r="I581" s="83"/>
      <c r="J581" s="7"/>
      <c r="K581" s="40"/>
      <c r="L581" s="40"/>
    </row>
    <row r="582" spans="9:12" ht="36.75" customHeight="1">
      <c r="I582" s="83"/>
      <c r="J582" s="7"/>
      <c r="K582" s="40"/>
      <c r="L582" s="40"/>
    </row>
    <row r="583" spans="9:12" ht="36.75" customHeight="1">
      <c r="I583" s="83"/>
      <c r="J583" s="7"/>
      <c r="K583" s="40"/>
      <c r="L583" s="40"/>
    </row>
    <row r="584" spans="9:12" ht="36.75" customHeight="1">
      <c r="I584" s="83"/>
      <c r="J584" s="7"/>
      <c r="K584" s="40"/>
      <c r="L584" s="40"/>
    </row>
    <row r="585" spans="9:12" ht="36.75" customHeight="1">
      <c r="I585" s="83"/>
      <c r="J585" s="7"/>
      <c r="K585" s="40"/>
      <c r="L585" s="40"/>
    </row>
    <row r="586" spans="9:12" ht="36.75" customHeight="1">
      <c r="I586" s="83"/>
      <c r="J586" s="7"/>
      <c r="K586" s="40"/>
      <c r="L586" s="40"/>
    </row>
    <row r="587" spans="9:12" ht="36.75" customHeight="1">
      <c r="I587" s="86"/>
      <c r="J587" s="7"/>
      <c r="K587" s="40"/>
      <c r="L587" s="40"/>
    </row>
    <row r="588" spans="9:12" ht="36.75" customHeight="1">
      <c r="I588" s="86"/>
      <c r="J588" s="7"/>
      <c r="K588" s="40"/>
      <c r="L588" s="40"/>
    </row>
    <row r="589" spans="9:12" ht="36.75" customHeight="1">
      <c r="I589" s="86"/>
      <c r="J589" s="7"/>
      <c r="K589" s="40"/>
      <c r="L589" s="40"/>
    </row>
    <row r="590" spans="9:12" ht="36.75" customHeight="1">
      <c r="I590" s="86"/>
      <c r="J590" s="7"/>
      <c r="K590" s="40"/>
      <c r="L590" s="40"/>
    </row>
    <row r="591" spans="9:12" ht="36.75" customHeight="1">
      <c r="I591" s="86"/>
      <c r="J591" s="7"/>
      <c r="K591" s="40"/>
      <c r="L591" s="40"/>
    </row>
    <row r="592" spans="9:12" ht="36.75" customHeight="1">
      <c r="I592" s="86"/>
      <c r="J592" s="7"/>
      <c r="K592" s="40"/>
      <c r="L592" s="40"/>
    </row>
    <row r="593" spans="9:12" ht="36.75" customHeight="1">
      <c r="I593" s="86"/>
      <c r="J593" s="7"/>
      <c r="K593" s="40"/>
      <c r="L593" s="40"/>
    </row>
    <row r="594" spans="9:12" ht="36.75" customHeight="1">
      <c r="I594" s="86"/>
      <c r="J594" s="7"/>
      <c r="K594" s="40"/>
      <c r="L594" s="40"/>
    </row>
    <row r="595" spans="9:12" ht="36.75" customHeight="1">
      <c r="I595" s="86"/>
      <c r="J595" s="7"/>
      <c r="K595" s="40"/>
      <c r="L595" s="40"/>
    </row>
    <row r="596" spans="9:12" ht="36.75" customHeight="1">
      <c r="I596" s="86"/>
      <c r="J596" s="7"/>
      <c r="K596" s="40"/>
      <c r="L596" s="40"/>
    </row>
    <row r="597" spans="9:12" ht="36.75" customHeight="1">
      <c r="I597" s="86"/>
      <c r="J597" s="7"/>
      <c r="K597" s="40"/>
      <c r="L597" s="40"/>
    </row>
    <row r="598" spans="1:13" s="39" customFormat="1" ht="36.75" customHeight="1">
      <c r="A598" s="49"/>
      <c r="B598" s="28"/>
      <c r="C598" s="29"/>
      <c r="D598" s="18"/>
      <c r="E598" s="19"/>
      <c r="F598" s="30"/>
      <c r="G598" s="30"/>
      <c r="H598" s="159"/>
      <c r="I598" s="86"/>
      <c r="J598" s="7"/>
      <c r="K598" s="40"/>
      <c r="L598" s="40"/>
      <c r="M598" s="63"/>
    </row>
    <row r="599" spans="9:12" ht="36.75" customHeight="1">
      <c r="I599" s="86"/>
      <c r="J599" s="7"/>
      <c r="K599" s="40"/>
      <c r="L599" s="40"/>
    </row>
    <row r="600" spans="9:12" ht="36.75" customHeight="1">
      <c r="I600" s="86"/>
      <c r="J600" s="7"/>
      <c r="K600" s="40"/>
      <c r="L600" s="40"/>
    </row>
    <row r="601" spans="9:12" ht="36.75" customHeight="1">
      <c r="I601" s="86"/>
      <c r="J601" s="7"/>
      <c r="K601" s="40"/>
      <c r="L601" s="40"/>
    </row>
    <row r="602" spans="9:12" ht="36.75" customHeight="1">
      <c r="I602" s="86"/>
      <c r="J602" s="7"/>
      <c r="K602" s="40"/>
      <c r="L602" s="40"/>
    </row>
    <row r="603" spans="9:12" ht="36.75" customHeight="1">
      <c r="I603" s="86"/>
      <c r="J603" s="7"/>
      <c r="K603" s="40"/>
      <c r="L603" s="40"/>
    </row>
    <row r="604" spans="9:12" ht="36.75" customHeight="1">
      <c r="I604" s="86"/>
      <c r="J604" s="7"/>
      <c r="K604" s="40"/>
      <c r="L604" s="40"/>
    </row>
    <row r="605" spans="9:12" ht="36.75" customHeight="1">
      <c r="I605" s="86"/>
      <c r="J605" s="13"/>
      <c r="K605" s="40"/>
      <c r="L605" s="40"/>
    </row>
    <row r="606" spans="9:12" ht="36.75" customHeight="1">
      <c r="I606" s="86"/>
      <c r="J606" s="7"/>
      <c r="K606" s="40"/>
      <c r="L606" s="40"/>
    </row>
    <row r="607" spans="10:12" ht="36.75" customHeight="1">
      <c r="J607" s="7"/>
      <c r="K607" s="40"/>
      <c r="L607" s="40"/>
    </row>
    <row r="608" spans="10:12" ht="36.75" customHeight="1">
      <c r="J608" s="7"/>
      <c r="K608" s="40"/>
      <c r="L608" s="40"/>
    </row>
    <row r="609" spans="1:13" s="17" customFormat="1" ht="36.75" customHeight="1">
      <c r="A609" s="49"/>
      <c r="B609" s="28"/>
      <c r="C609" s="29"/>
      <c r="D609" s="18"/>
      <c r="E609" s="19"/>
      <c r="F609" s="30"/>
      <c r="G609" s="30"/>
      <c r="H609" s="159"/>
      <c r="I609" s="98"/>
      <c r="J609" s="7"/>
      <c r="K609" s="40"/>
      <c r="L609" s="40"/>
      <c r="M609" s="45"/>
    </row>
    <row r="610" spans="10:12" ht="36.75" customHeight="1">
      <c r="J610" s="7"/>
      <c r="K610" s="40"/>
      <c r="L610" s="40"/>
    </row>
    <row r="611" spans="10:12" ht="36.75" customHeight="1">
      <c r="J611" s="7"/>
      <c r="K611" s="40"/>
      <c r="L611" s="40"/>
    </row>
    <row r="612" spans="10:12" ht="36.75" customHeight="1">
      <c r="J612" s="7"/>
      <c r="K612" s="40"/>
      <c r="L612" s="40"/>
    </row>
    <row r="613" spans="10:12" ht="36.75" customHeight="1">
      <c r="J613" s="7"/>
      <c r="K613" s="40"/>
      <c r="L613" s="40"/>
    </row>
    <row r="614" spans="9:12" ht="36.75" customHeight="1">
      <c r="I614" s="86"/>
      <c r="J614" s="7"/>
      <c r="K614" s="40"/>
      <c r="L614" s="40"/>
    </row>
    <row r="615" spans="9:12" ht="36.75" customHeight="1">
      <c r="I615" s="86"/>
      <c r="J615" s="7"/>
      <c r="K615" s="40"/>
      <c r="L615" s="40"/>
    </row>
    <row r="616" spans="9:12" ht="36.75" customHeight="1">
      <c r="I616" s="86"/>
      <c r="J616" s="7"/>
      <c r="K616" s="40"/>
      <c r="L616" s="40"/>
    </row>
    <row r="617" spans="1:13" s="17" customFormat="1" ht="36.75" customHeight="1">
      <c r="A617" s="49"/>
      <c r="B617" s="28"/>
      <c r="C617" s="29"/>
      <c r="D617" s="18"/>
      <c r="E617" s="19"/>
      <c r="F617" s="30"/>
      <c r="G617" s="30"/>
      <c r="H617" s="159"/>
      <c r="I617" s="86"/>
      <c r="J617" s="7"/>
      <c r="K617" s="40"/>
      <c r="L617" s="40"/>
      <c r="M617" s="45"/>
    </row>
    <row r="618" spans="9:12" ht="36.75" customHeight="1">
      <c r="I618" s="83"/>
      <c r="J618" s="7"/>
      <c r="K618" s="40"/>
      <c r="L618" s="40"/>
    </row>
    <row r="619" spans="9:12" ht="36.75" customHeight="1">
      <c r="I619" s="83"/>
      <c r="J619" s="34"/>
      <c r="K619" s="40"/>
      <c r="L619" s="40"/>
    </row>
    <row r="620" spans="9:12" ht="36.75" customHeight="1">
      <c r="I620" s="91"/>
      <c r="J620" s="34"/>
      <c r="K620" s="40"/>
      <c r="L620" s="40"/>
    </row>
    <row r="621" spans="9:12" ht="36.75" customHeight="1">
      <c r="I621" s="91"/>
      <c r="J621" s="34"/>
      <c r="K621" s="40"/>
      <c r="L621" s="40"/>
    </row>
    <row r="622" spans="9:12" ht="36.75" customHeight="1">
      <c r="I622" s="91"/>
      <c r="J622" s="34"/>
      <c r="K622" s="40"/>
      <c r="L622" s="40"/>
    </row>
    <row r="623" spans="9:12" ht="36.75" customHeight="1">
      <c r="I623" s="86"/>
      <c r="J623" s="68"/>
      <c r="K623" s="40"/>
      <c r="L623" s="40"/>
    </row>
    <row r="624" spans="9:12" ht="36.75" customHeight="1">
      <c r="I624" s="86"/>
      <c r="J624" s="40"/>
      <c r="K624" s="40"/>
      <c r="L624" s="40"/>
    </row>
    <row r="625" spans="9:12" ht="36.75" customHeight="1">
      <c r="I625" s="86"/>
      <c r="J625" s="7"/>
      <c r="K625" s="65"/>
      <c r="L625" s="40"/>
    </row>
    <row r="626" spans="9:12" ht="36.75" customHeight="1">
      <c r="I626" s="86"/>
      <c r="J626" s="7"/>
      <c r="K626" s="40"/>
      <c r="L626" s="40"/>
    </row>
    <row r="627" spans="9:12" ht="36.75" customHeight="1">
      <c r="I627" s="92"/>
      <c r="J627" s="7"/>
      <c r="K627" s="40"/>
      <c r="L627" s="40"/>
    </row>
    <row r="628" spans="9:12" ht="36.75" customHeight="1">
      <c r="I628" s="92"/>
      <c r="J628" s="7"/>
      <c r="K628" s="40"/>
      <c r="L628" s="40"/>
    </row>
    <row r="629" spans="9:12" ht="36.75" customHeight="1">
      <c r="I629" s="83"/>
      <c r="J629" s="7"/>
      <c r="K629" s="40"/>
      <c r="L629" s="40"/>
    </row>
    <row r="630" spans="9:12" ht="36.75" customHeight="1">
      <c r="I630" s="83"/>
      <c r="J630" s="7"/>
      <c r="K630" s="40"/>
      <c r="L630" s="40"/>
    </row>
    <row r="631" spans="9:12" ht="36.75" customHeight="1">
      <c r="I631" s="83"/>
      <c r="J631" s="7"/>
      <c r="K631" s="40"/>
      <c r="L631" s="40"/>
    </row>
    <row r="632" spans="9:12" ht="36.75" customHeight="1">
      <c r="I632" s="83"/>
      <c r="J632" s="7"/>
      <c r="K632" s="40"/>
      <c r="L632" s="40"/>
    </row>
    <row r="633" spans="9:12" ht="36.75" customHeight="1">
      <c r="I633" s="83"/>
      <c r="J633" s="7"/>
      <c r="K633" s="40"/>
      <c r="L633" s="40"/>
    </row>
    <row r="634" spans="9:12" ht="36.75" customHeight="1">
      <c r="I634" s="83"/>
      <c r="J634" s="7"/>
      <c r="K634" s="40"/>
      <c r="L634" s="40"/>
    </row>
    <row r="635" spans="9:12" ht="36.75" customHeight="1">
      <c r="I635" s="83"/>
      <c r="J635" s="7"/>
      <c r="K635" s="40"/>
      <c r="L635" s="40"/>
    </row>
    <row r="636" spans="9:12" ht="36.75" customHeight="1">
      <c r="I636" s="83"/>
      <c r="J636" s="7"/>
      <c r="K636" s="40"/>
      <c r="L636" s="40"/>
    </row>
    <row r="637" spans="9:12" ht="36.75" customHeight="1">
      <c r="I637" s="83"/>
      <c r="J637" s="7"/>
      <c r="K637" s="40"/>
      <c r="L637" s="40"/>
    </row>
    <row r="638" spans="9:12" ht="36.75" customHeight="1">
      <c r="I638" s="83"/>
      <c r="J638" s="7"/>
      <c r="K638" s="40"/>
      <c r="L638" s="40"/>
    </row>
    <row r="639" spans="9:12" ht="36.75" customHeight="1">
      <c r="I639" s="83"/>
      <c r="J639" s="7"/>
      <c r="K639" s="40"/>
      <c r="L639" s="40"/>
    </row>
    <row r="640" spans="9:12" ht="36.75" customHeight="1">
      <c r="I640" s="83"/>
      <c r="J640" s="7"/>
      <c r="K640" s="40"/>
      <c r="L640" s="40"/>
    </row>
    <row r="641" spans="9:12" ht="36.75" customHeight="1">
      <c r="I641" s="83"/>
      <c r="J641" s="7"/>
      <c r="K641" s="40"/>
      <c r="L641" s="40"/>
    </row>
    <row r="642" spans="9:12" ht="36.75" customHeight="1">
      <c r="I642" s="83"/>
      <c r="J642" s="7"/>
      <c r="K642" s="40"/>
      <c r="L642" s="40"/>
    </row>
    <row r="643" spans="9:12" ht="36.75" customHeight="1">
      <c r="I643" s="83"/>
      <c r="J643" s="7"/>
      <c r="K643" s="40"/>
      <c r="L643" s="40"/>
    </row>
    <row r="644" spans="9:12" ht="36.75" customHeight="1">
      <c r="I644" s="83"/>
      <c r="J644" s="7"/>
      <c r="K644" s="40"/>
      <c r="L644" s="40"/>
    </row>
    <row r="645" spans="9:12" ht="36.75" customHeight="1">
      <c r="I645" s="83"/>
      <c r="J645" s="7"/>
      <c r="K645" s="40"/>
      <c r="L645" s="40"/>
    </row>
    <row r="646" spans="9:12" ht="36.75" customHeight="1">
      <c r="I646" s="83"/>
      <c r="J646" s="7"/>
      <c r="K646" s="40"/>
      <c r="L646" s="40"/>
    </row>
    <row r="647" spans="9:12" ht="36.75" customHeight="1">
      <c r="I647" s="83"/>
      <c r="J647" s="7"/>
      <c r="K647" s="40"/>
      <c r="L647" s="40"/>
    </row>
    <row r="648" spans="9:12" ht="36.75" customHeight="1">
      <c r="I648" s="83"/>
      <c r="J648" s="7"/>
      <c r="K648" s="40"/>
      <c r="L648" s="40"/>
    </row>
    <row r="649" spans="9:12" ht="36.75" customHeight="1">
      <c r="I649" s="83"/>
      <c r="J649" s="7"/>
      <c r="K649" s="40"/>
      <c r="L649" s="40"/>
    </row>
    <row r="650" spans="9:12" ht="36.75" customHeight="1">
      <c r="I650" s="83"/>
      <c r="J650" s="7"/>
      <c r="K650" s="40"/>
      <c r="L650" s="40"/>
    </row>
    <row r="651" spans="9:12" ht="36.75" customHeight="1">
      <c r="I651" s="83"/>
      <c r="J651" s="7"/>
      <c r="K651" s="40"/>
      <c r="L651" s="40"/>
    </row>
    <row r="652" spans="9:12" ht="36.75" customHeight="1">
      <c r="I652" s="83"/>
      <c r="J652" s="7"/>
      <c r="K652" s="40"/>
      <c r="L652" s="40"/>
    </row>
    <row r="653" spans="9:12" ht="36.75" customHeight="1">
      <c r="I653" s="83"/>
      <c r="J653" s="7"/>
      <c r="K653" s="40"/>
      <c r="L653" s="40"/>
    </row>
    <row r="654" spans="9:12" ht="36.75" customHeight="1">
      <c r="I654" s="83"/>
      <c r="J654" s="7"/>
      <c r="K654" s="40"/>
      <c r="L654" s="40"/>
    </row>
    <row r="655" spans="9:12" ht="36.75" customHeight="1">
      <c r="I655" s="83"/>
      <c r="J655" s="7"/>
      <c r="K655" s="40"/>
      <c r="L655" s="40"/>
    </row>
    <row r="656" spans="9:12" ht="36.75" customHeight="1">
      <c r="I656" s="83"/>
      <c r="J656" s="7"/>
      <c r="K656" s="40"/>
      <c r="L656" s="40"/>
    </row>
    <row r="657" spans="9:12" ht="36.75" customHeight="1">
      <c r="I657" s="83"/>
      <c r="J657" s="7"/>
      <c r="K657" s="40"/>
      <c r="L657" s="40"/>
    </row>
    <row r="658" spans="9:12" ht="36.75" customHeight="1">
      <c r="I658" s="83"/>
      <c r="J658" s="7"/>
      <c r="K658" s="40"/>
      <c r="L658" s="40"/>
    </row>
    <row r="659" spans="9:12" ht="36.75" customHeight="1">
      <c r="I659" s="83"/>
      <c r="J659" s="7"/>
      <c r="K659" s="40"/>
      <c r="L659" s="40"/>
    </row>
    <row r="660" spans="9:12" ht="36.75" customHeight="1">
      <c r="I660" s="83"/>
      <c r="J660" s="7"/>
      <c r="K660" s="40"/>
      <c r="L660" s="40"/>
    </row>
    <row r="661" spans="9:12" ht="36.75" customHeight="1">
      <c r="I661" s="83"/>
      <c r="J661" s="7"/>
      <c r="K661" s="40"/>
      <c r="L661" s="40"/>
    </row>
    <row r="662" spans="9:12" ht="36.75" customHeight="1">
      <c r="I662" s="83"/>
      <c r="J662" s="7"/>
      <c r="K662" s="40"/>
      <c r="L662" s="40"/>
    </row>
    <row r="663" spans="9:12" ht="36.75" customHeight="1">
      <c r="I663" s="83"/>
      <c r="J663" s="7"/>
      <c r="K663" s="40"/>
      <c r="L663" s="40"/>
    </row>
    <row r="664" spans="9:12" ht="36.75" customHeight="1">
      <c r="I664" s="83"/>
      <c r="J664" s="7"/>
      <c r="K664" s="40"/>
      <c r="L664" s="40"/>
    </row>
    <row r="665" spans="9:12" ht="36.75" customHeight="1">
      <c r="I665" s="83"/>
      <c r="J665" s="7"/>
      <c r="K665" s="40"/>
      <c r="L665" s="40"/>
    </row>
    <row r="666" spans="9:12" ht="36.75" customHeight="1">
      <c r="I666" s="83"/>
      <c r="J666" s="7"/>
      <c r="K666" s="40"/>
      <c r="L666" s="40"/>
    </row>
    <row r="667" spans="9:12" ht="36.75" customHeight="1">
      <c r="I667" s="83"/>
      <c r="J667" s="7"/>
      <c r="K667" s="40"/>
      <c r="L667" s="40"/>
    </row>
    <row r="668" spans="9:12" ht="36.75" customHeight="1">
      <c r="I668" s="83"/>
      <c r="J668" s="7"/>
      <c r="K668" s="40"/>
      <c r="L668" s="40"/>
    </row>
    <row r="669" spans="9:12" ht="36.75" customHeight="1">
      <c r="I669" s="83"/>
      <c r="J669" s="7"/>
      <c r="K669" s="40"/>
      <c r="L669" s="40"/>
    </row>
    <row r="670" spans="9:12" ht="36.75" customHeight="1">
      <c r="I670" s="83"/>
      <c r="J670" s="7"/>
      <c r="K670" s="40"/>
      <c r="L670" s="40"/>
    </row>
    <row r="671" spans="9:12" ht="36.75" customHeight="1">
      <c r="I671" s="83"/>
      <c r="J671" s="7"/>
      <c r="K671" s="40"/>
      <c r="L671" s="40"/>
    </row>
    <row r="672" spans="9:12" ht="36.75" customHeight="1">
      <c r="I672" s="83"/>
      <c r="J672" s="7"/>
      <c r="K672" s="40"/>
      <c r="L672" s="40"/>
    </row>
    <row r="673" spans="9:12" ht="36.75" customHeight="1">
      <c r="I673" s="83"/>
      <c r="J673" s="7"/>
      <c r="K673" s="40"/>
      <c r="L673" s="40"/>
    </row>
    <row r="674" spans="9:11" ht="36.75" customHeight="1">
      <c r="I674" s="83"/>
      <c r="J674" s="7"/>
      <c r="K674" s="40"/>
    </row>
    <row r="675" spans="9:11" ht="36.75" customHeight="1">
      <c r="I675" s="83"/>
      <c r="J675" s="7"/>
      <c r="K675" s="40"/>
    </row>
    <row r="676" spans="9:11" ht="36.75" customHeight="1">
      <c r="I676" s="83"/>
      <c r="J676" s="7"/>
      <c r="K676" s="40"/>
    </row>
    <row r="677" spans="9:11" ht="36.75" customHeight="1">
      <c r="I677" s="83"/>
      <c r="J677" s="7"/>
      <c r="K677" s="40"/>
    </row>
    <row r="678" spans="9:11" ht="36.75" customHeight="1">
      <c r="I678" s="83"/>
      <c r="J678" s="7"/>
      <c r="K678" s="40"/>
    </row>
    <row r="679" spans="9:11" ht="36.75" customHeight="1">
      <c r="I679" s="83"/>
      <c r="J679" s="7"/>
      <c r="K679" s="40"/>
    </row>
    <row r="680" spans="9:11" ht="36.75" customHeight="1">
      <c r="I680" s="83"/>
      <c r="J680" s="7"/>
      <c r="K680" s="40"/>
    </row>
    <row r="681" spans="9:11" ht="36.75" customHeight="1">
      <c r="I681" s="83"/>
      <c r="J681" s="7"/>
      <c r="K681" s="40"/>
    </row>
    <row r="682" spans="1:17" s="17" customFormat="1" ht="36.75" customHeight="1">
      <c r="A682" s="49"/>
      <c r="B682" s="28"/>
      <c r="C682" s="29"/>
      <c r="D682" s="18"/>
      <c r="E682" s="19"/>
      <c r="F682" s="30"/>
      <c r="G682" s="30"/>
      <c r="H682" s="159"/>
      <c r="I682" s="83"/>
      <c r="J682" s="7"/>
      <c r="K682" s="40"/>
      <c r="L682" s="45"/>
      <c r="M682" s="45"/>
      <c r="N682" s="36"/>
      <c r="O682" s="36"/>
      <c r="P682" s="36"/>
      <c r="Q682" s="36"/>
    </row>
    <row r="683" spans="9:11" ht="36.75" customHeight="1">
      <c r="I683" s="83"/>
      <c r="J683" s="7"/>
      <c r="K683" s="40"/>
    </row>
    <row r="684" spans="9:11" ht="36.75" customHeight="1">
      <c r="I684" s="83"/>
      <c r="J684" s="7"/>
      <c r="K684" s="40"/>
    </row>
    <row r="685" spans="9:11" ht="36.75" customHeight="1">
      <c r="I685" s="83"/>
      <c r="J685" s="7"/>
      <c r="K685" s="40"/>
    </row>
    <row r="686" spans="9:11" ht="36.75" customHeight="1">
      <c r="I686" s="83"/>
      <c r="J686" s="7"/>
      <c r="K686" s="40"/>
    </row>
    <row r="687" spans="9:11" ht="36.75" customHeight="1">
      <c r="I687" s="83"/>
      <c r="J687" s="7"/>
      <c r="K687" s="40"/>
    </row>
    <row r="688" spans="1:13" s="39" customFormat="1" ht="36.75" customHeight="1">
      <c r="A688" s="49"/>
      <c r="B688" s="28"/>
      <c r="C688" s="29"/>
      <c r="D688" s="18"/>
      <c r="E688" s="19"/>
      <c r="F688" s="30"/>
      <c r="G688" s="30"/>
      <c r="H688" s="159"/>
      <c r="I688" s="83"/>
      <c r="J688" s="7"/>
      <c r="K688" s="40"/>
      <c r="L688" s="45"/>
      <c r="M688" s="63"/>
    </row>
    <row r="689" spans="9:11" ht="36.75" customHeight="1">
      <c r="I689" s="83"/>
      <c r="J689" s="7"/>
      <c r="K689" s="40"/>
    </row>
    <row r="690" spans="9:11" ht="36.75" customHeight="1">
      <c r="I690" s="83"/>
      <c r="J690" s="7"/>
      <c r="K690" s="40"/>
    </row>
    <row r="691" spans="9:17" ht="36.75" customHeight="1">
      <c r="I691" s="83"/>
      <c r="J691" s="8"/>
      <c r="K691" s="40"/>
      <c r="N691" s="17"/>
      <c r="O691" s="17"/>
      <c r="P691" s="17"/>
      <c r="Q691" s="17"/>
    </row>
    <row r="692" spans="9:11" ht="36.75" customHeight="1">
      <c r="I692" s="83"/>
      <c r="J692" s="8"/>
      <c r="K692" s="40"/>
    </row>
    <row r="693" spans="9:11" ht="36.75" customHeight="1">
      <c r="I693" s="83"/>
      <c r="J693" s="11"/>
      <c r="K693" s="40"/>
    </row>
    <row r="694" spans="9:10" ht="36.75" customHeight="1">
      <c r="I694" s="83"/>
      <c r="J694" s="11"/>
    </row>
    <row r="695" spans="9:10" ht="36.75" customHeight="1">
      <c r="I695" s="83"/>
      <c r="J695" s="11"/>
    </row>
    <row r="696" spans="9:10" ht="36.75" customHeight="1">
      <c r="I696" s="83"/>
      <c r="J696" s="11"/>
    </row>
    <row r="697" spans="9:10" ht="36.75" customHeight="1">
      <c r="I697" s="83"/>
      <c r="J697" s="11"/>
    </row>
    <row r="698" spans="9:10" ht="36.75" customHeight="1">
      <c r="I698" s="83"/>
      <c r="J698" s="11"/>
    </row>
    <row r="699" spans="9:10" ht="36.75" customHeight="1">
      <c r="I699" s="83"/>
      <c r="J699" s="8"/>
    </row>
    <row r="700" spans="9:10" ht="36.75" customHeight="1">
      <c r="I700" s="83"/>
      <c r="J700" s="8"/>
    </row>
    <row r="701" spans="9:10" ht="36.75" customHeight="1">
      <c r="I701" s="83"/>
      <c r="J701" s="68"/>
    </row>
    <row r="702" spans="9:10" ht="36.75" customHeight="1">
      <c r="I702" s="83"/>
      <c r="J702" s="40"/>
    </row>
    <row r="703" spans="9:10" ht="36.75" customHeight="1">
      <c r="I703" s="83"/>
      <c r="J703" s="7"/>
    </row>
    <row r="704" spans="1:17" s="17" customFormat="1" ht="36.75" customHeight="1">
      <c r="A704" s="49"/>
      <c r="B704" s="28"/>
      <c r="C704" s="29"/>
      <c r="D704" s="18"/>
      <c r="E704" s="19"/>
      <c r="F704" s="30"/>
      <c r="G704" s="30"/>
      <c r="H704" s="159"/>
      <c r="I704" s="83"/>
      <c r="J704" s="7"/>
      <c r="K704" s="45"/>
      <c r="L704" s="45"/>
      <c r="M704" s="45"/>
      <c r="N704" s="36"/>
      <c r="O704" s="36"/>
      <c r="P704" s="36"/>
      <c r="Q704" s="36"/>
    </row>
    <row r="705" spans="9:10" ht="36.75" customHeight="1">
      <c r="I705" s="83"/>
      <c r="J705" s="7"/>
    </row>
    <row r="706" spans="9:10" ht="36.75" customHeight="1">
      <c r="I706" s="83"/>
      <c r="J706" s="7"/>
    </row>
    <row r="707" spans="9:10" ht="36.75" customHeight="1">
      <c r="I707" s="83"/>
      <c r="J707" s="7"/>
    </row>
    <row r="708" spans="9:10" ht="36.75" customHeight="1">
      <c r="I708" s="83"/>
      <c r="J708" s="7"/>
    </row>
    <row r="709" spans="9:10" ht="36.75" customHeight="1">
      <c r="I709" s="83"/>
      <c r="J709" s="7"/>
    </row>
    <row r="710" spans="9:10" ht="36.75" customHeight="1">
      <c r="I710" s="83"/>
      <c r="J710" s="7"/>
    </row>
    <row r="711" spans="9:10" ht="36.75" customHeight="1">
      <c r="I711" s="83"/>
      <c r="J711" s="7"/>
    </row>
    <row r="712" spans="9:10" ht="36.75" customHeight="1">
      <c r="I712" s="83"/>
      <c r="J712" s="7"/>
    </row>
    <row r="713" spans="9:17" ht="36.75" customHeight="1">
      <c r="I713" s="83"/>
      <c r="J713" s="7"/>
      <c r="N713" s="17"/>
      <c r="O713" s="17"/>
      <c r="P713" s="17"/>
      <c r="Q713" s="17"/>
    </row>
    <row r="714" spans="9:10" ht="36.75" customHeight="1">
      <c r="I714" s="84"/>
      <c r="J714" s="7"/>
    </row>
    <row r="715" spans="9:11" ht="36.75" customHeight="1">
      <c r="I715" s="97"/>
      <c r="J715" s="7"/>
      <c r="K715" s="63"/>
    </row>
    <row r="716" spans="9:10" ht="36.75" customHeight="1">
      <c r="I716" s="97"/>
      <c r="J716" s="7"/>
    </row>
    <row r="717" spans="9:10" ht="36.75" customHeight="1">
      <c r="I717" s="83"/>
      <c r="J717" s="7"/>
    </row>
    <row r="718" spans="9:10" ht="36.75" customHeight="1">
      <c r="I718" s="83"/>
      <c r="J718" s="7"/>
    </row>
    <row r="719" spans="9:10" ht="36.75" customHeight="1">
      <c r="I719" s="83"/>
      <c r="J719" s="7"/>
    </row>
    <row r="720" spans="9:10" ht="36.75" customHeight="1">
      <c r="I720" s="83"/>
      <c r="J720" s="7"/>
    </row>
    <row r="721" spans="9:10" ht="36.75" customHeight="1">
      <c r="I721" s="86"/>
      <c r="J721" s="7"/>
    </row>
    <row r="722" spans="9:10" ht="36.75" customHeight="1">
      <c r="I722" s="86"/>
      <c r="J722" s="7"/>
    </row>
    <row r="723" spans="9:10" ht="36.75" customHeight="1">
      <c r="I723" s="91"/>
      <c r="J723" s="7"/>
    </row>
    <row r="724" spans="9:10" ht="36.75" customHeight="1">
      <c r="I724" s="92"/>
      <c r="J724" s="7"/>
    </row>
    <row r="725" spans="9:10" ht="36.75" customHeight="1">
      <c r="I725" s="92"/>
      <c r="J725" s="7"/>
    </row>
    <row r="726" spans="9:10" ht="36.75" customHeight="1">
      <c r="I726" s="92"/>
      <c r="J726" s="7"/>
    </row>
    <row r="727" spans="9:10" ht="36.75" customHeight="1">
      <c r="I727" s="83"/>
      <c r="J727" s="7"/>
    </row>
    <row r="728" spans="9:10" ht="36.75" customHeight="1">
      <c r="I728" s="83"/>
      <c r="J728" s="7"/>
    </row>
    <row r="729" spans="9:10" ht="36.75" customHeight="1">
      <c r="I729" s="83"/>
      <c r="J729" s="7"/>
    </row>
    <row r="730" spans="9:10" ht="36.75" customHeight="1">
      <c r="I730" s="83"/>
      <c r="J730" s="7"/>
    </row>
    <row r="731" spans="9:10" ht="36.75" customHeight="1">
      <c r="I731" s="83"/>
      <c r="J731" s="7"/>
    </row>
    <row r="732" spans="9:10" ht="36.75" customHeight="1">
      <c r="I732" s="83"/>
      <c r="J732" s="7"/>
    </row>
    <row r="733" spans="9:10" ht="36.75" customHeight="1">
      <c r="I733" s="83"/>
      <c r="J733" s="7"/>
    </row>
    <row r="734" spans="9:10" ht="36.75" customHeight="1">
      <c r="I734" s="83"/>
      <c r="J734" s="7"/>
    </row>
    <row r="735" spans="9:10" ht="36.75" customHeight="1">
      <c r="I735" s="83"/>
      <c r="J735" s="7"/>
    </row>
    <row r="736" spans="9:10" ht="36.75" customHeight="1">
      <c r="I736" s="83"/>
      <c r="J736" s="7"/>
    </row>
    <row r="737" spans="9:10" ht="36.75" customHeight="1">
      <c r="I737" s="83"/>
      <c r="J737" s="7"/>
    </row>
    <row r="738" spans="9:10" ht="36.75" customHeight="1">
      <c r="I738" s="83"/>
      <c r="J738" s="7"/>
    </row>
    <row r="739" spans="9:10" ht="36.75" customHeight="1">
      <c r="I739" s="83"/>
      <c r="J739" s="7"/>
    </row>
    <row r="740" spans="9:10" ht="36.75" customHeight="1">
      <c r="I740" s="83"/>
      <c r="J740" s="7"/>
    </row>
    <row r="741" spans="9:10" ht="36.75" customHeight="1">
      <c r="I741" s="83"/>
      <c r="J741" s="7"/>
    </row>
    <row r="742" spans="9:10" ht="36.75" customHeight="1">
      <c r="I742" s="83"/>
      <c r="J742" s="7"/>
    </row>
    <row r="743" spans="9:10" ht="36.75" customHeight="1">
      <c r="I743" s="83"/>
      <c r="J743" s="7"/>
    </row>
    <row r="744" spans="9:10" ht="36.75" customHeight="1">
      <c r="I744" s="83"/>
      <c r="J744" s="7"/>
    </row>
    <row r="745" spans="9:10" ht="36.75" customHeight="1">
      <c r="I745" s="83"/>
      <c r="J745" s="7"/>
    </row>
    <row r="746" spans="9:10" ht="36.75" customHeight="1">
      <c r="I746" s="83"/>
      <c r="J746" s="7"/>
    </row>
    <row r="747" spans="9:10" ht="36.75" customHeight="1">
      <c r="I747" s="83"/>
      <c r="J747" s="7"/>
    </row>
    <row r="748" spans="9:10" ht="36.75" customHeight="1">
      <c r="I748" s="83"/>
      <c r="J748" s="7"/>
    </row>
    <row r="749" spans="1:13" s="39" customFormat="1" ht="36.75" customHeight="1">
      <c r="A749" s="49"/>
      <c r="B749" s="28"/>
      <c r="C749" s="29"/>
      <c r="D749" s="18"/>
      <c r="E749" s="19"/>
      <c r="F749" s="30"/>
      <c r="G749" s="30"/>
      <c r="H749" s="159"/>
      <c r="I749" s="83"/>
      <c r="J749" s="7"/>
      <c r="K749" s="45"/>
      <c r="L749" s="63"/>
      <c r="M749" s="63"/>
    </row>
    <row r="750" spans="9:10" ht="36.75" customHeight="1">
      <c r="I750" s="83"/>
      <c r="J750" s="7"/>
    </row>
    <row r="751" spans="9:10" ht="36.75" customHeight="1">
      <c r="I751" s="83"/>
      <c r="J751" s="7"/>
    </row>
    <row r="752" spans="9:10" ht="36.75" customHeight="1">
      <c r="I752" s="83"/>
      <c r="J752" s="7"/>
    </row>
    <row r="753" spans="9:10" ht="36.75" customHeight="1">
      <c r="I753" s="83"/>
      <c r="J753" s="7"/>
    </row>
    <row r="754" spans="9:10" ht="36.75" customHeight="1">
      <c r="I754" s="83"/>
      <c r="J754" s="7"/>
    </row>
    <row r="755" spans="9:10" ht="36.75" customHeight="1">
      <c r="I755" s="83"/>
      <c r="J755" s="7"/>
    </row>
    <row r="756" spans="9:11" ht="36.75" customHeight="1">
      <c r="I756" s="83"/>
      <c r="J756" s="7"/>
      <c r="K756" s="63"/>
    </row>
    <row r="757" spans="9:10" ht="36.75" customHeight="1">
      <c r="I757" s="83"/>
      <c r="J757" s="7"/>
    </row>
    <row r="758" spans="9:10" ht="36.75" customHeight="1">
      <c r="I758" s="83"/>
      <c r="J758" s="7"/>
    </row>
    <row r="759" spans="9:10" ht="36.75" customHeight="1">
      <c r="I759" s="83"/>
      <c r="J759" s="7"/>
    </row>
    <row r="760" spans="9:10" ht="36.75" customHeight="1">
      <c r="I760" s="83"/>
      <c r="J760" s="7"/>
    </row>
    <row r="761" spans="9:10" ht="36.75" customHeight="1">
      <c r="I761" s="83"/>
      <c r="J761" s="7"/>
    </row>
    <row r="762" spans="1:13" s="39" customFormat="1" ht="36.75" customHeight="1">
      <c r="A762" s="49"/>
      <c r="B762" s="28"/>
      <c r="C762" s="29"/>
      <c r="D762" s="18"/>
      <c r="E762" s="19"/>
      <c r="F762" s="30"/>
      <c r="G762" s="30"/>
      <c r="H762" s="159"/>
      <c r="I762" s="83"/>
      <c r="J762" s="7"/>
      <c r="K762" s="45"/>
      <c r="L762" s="63"/>
      <c r="M762" s="63"/>
    </row>
    <row r="763" spans="9:10" ht="36.75" customHeight="1">
      <c r="I763" s="83"/>
      <c r="J763" s="7"/>
    </row>
    <row r="764" spans="9:10" ht="36.75" customHeight="1">
      <c r="I764" s="83"/>
      <c r="J764" s="7"/>
    </row>
    <row r="765" spans="9:10" ht="36.75" customHeight="1">
      <c r="I765" s="83"/>
      <c r="J765" s="7"/>
    </row>
    <row r="766" spans="9:10" ht="36.75" customHeight="1">
      <c r="I766" s="83"/>
      <c r="J766" s="7"/>
    </row>
    <row r="767" spans="9:10" ht="36.75" customHeight="1">
      <c r="I767" s="83"/>
      <c r="J767" s="7"/>
    </row>
    <row r="768" spans="9:10" ht="36.75" customHeight="1">
      <c r="I768" s="83"/>
      <c r="J768" s="7"/>
    </row>
    <row r="769" spans="9:11" ht="36.75" customHeight="1">
      <c r="I769" s="83"/>
      <c r="J769" s="7"/>
      <c r="K769" s="63"/>
    </row>
    <row r="770" spans="9:10" ht="36.75" customHeight="1">
      <c r="I770" s="83"/>
      <c r="J770" s="7"/>
    </row>
    <row r="771" spans="9:10" ht="36.75" customHeight="1">
      <c r="I771" s="83"/>
      <c r="J771" s="7"/>
    </row>
    <row r="772" spans="9:10" ht="36.75" customHeight="1">
      <c r="I772" s="83"/>
      <c r="J772" s="8"/>
    </row>
    <row r="773" spans="9:10" ht="36.75" customHeight="1">
      <c r="I773" s="83"/>
      <c r="J773" s="8"/>
    </row>
    <row r="774" spans="9:10" ht="36.75" customHeight="1">
      <c r="I774" s="83"/>
      <c r="J774" s="8"/>
    </row>
    <row r="775" spans="9:10" ht="36.75" customHeight="1">
      <c r="I775" s="83"/>
      <c r="J775" s="8"/>
    </row>
    <row r="776" ht="36.75" customHeight="1">
      <c r="I776" s="83"/>
    </row>
    <row r="777" ht="36.75" customHeight="1">
      <c r="I777" s="83"/>
    </row>
    <row r="778" ht="36.75" customHeight="1">
      <c r="I778" s="83"/>
    </row>
    <row r="779" ht="36.75" customHeight="1">
      <c r="I779" s="83"/>
    </row>
    <row r="780" ht="36.75" customHeight="1">
      <c r="I780" s="83"/>
    </row>
    <row r="781" ht="36.75" customHeight="1">
      <c r="I781" s="83"/>
    </row>
    <row r="782" ht="36.75" customHeight="1">
      <c r="I782" s="83"/>
    </row>
    <row r="783" ht="36.75" customHeight="1">
      <c r="I783" s="83"/>
    </row>
    <row r="784" ht="36.75" customHeight="1">
      <c r="I784" s="83"/>
    </row>
    <row r="785" spans="9:11" ht="36.75" customHeight="1">
      <c r="I785" s="83"/>
      <c r="K785" s="63"/>
    </row>
    <row r="786" ht="36.75" customHeight="1">
      <c r="I786" s="83"/>
    </row>
    <row r="787" ht="36.75" customHeight="1">
      <c r="I787" s="83"/>
    </row>
    <row r="788" ht="36.75" customHeight="1">
      <c r="I788" s="83"/>
    </row>
    <row r="789" ht="36.75" customHeight="1">
      <c r="I789" s="83"/>
    </row>
    <row r="790" ht="36.75" customHeight="1">
      <c r="I790" s="83"/>
    </row>
    <row r="791" ht="36.75" customHeight="1">
      <c r="I791" s="83"/>
    </row>
    <row r="792" ht="36.75" customHeight="1">
      <c r="I792" s="92"/>
    </row>
    <row r="793" ht="36.75" customHeight="1">
      <c r="I793" s="92"/>
    </row>
    <row r="794" ht="36.75" customHeight="1">
      <c r="I794" s="83"/>
    </row>
    <row r="795" ht="36.75" customHeight="1">
      <c r="I795" s="83"/>
    </row>
    <row r="796" ht="36.75" customHeight="1">
      <c r="I796" s="83"/>
    </row>
    <row r="797" ht="36.75" customHeight="1">
      <c r="I797" s="83"/>
    </row>
    <row r="798" ht="36.75" customHeight="1">
      <c r="I798" s="83"/>
    </row>
    <row r="799" ht="36.75" customHeight="1">
      <c r="I799" s="83"/>
    </row>
    <row r="800" ht="36.75" customHeight="1">
      <c r="I800" s="83"/>
    </row>
    <row r="801" ht="36.75" customHeight="1">
      <c r="I801" s="83"/>
    </row>
    <row r="802" ht="36.75" customHeight="1">
      <c r="I802" s="83"/>
    </row>
    <row r="803" ht="36.75" customHeight="1">
      <c r="I803" s="83"/>
    </row>
    <row r="804" ht="36.75" customHeight="1">
      <c r="I804" s="83"/>
    </row>
    <row r="805" ht="36.75" customHeight="1">
      <c r="I805" s="83"/>
    </row>
    <row r="806" ht="36.75" customHeight="1">
      <c r="I806" s="83"/>
    </row>
    <row r="807" ht="36.75" customHeight="1">
      <c r="I807" s="83"/>
    </row>
    <row r="808" ht="36.75" customHeight="1">
      <c r="I808" s="83"/>
    </row>
    <row r="809" ht="36.75" customHeight="1">
      <c r="I809" s="83"/>
    </row>
    <row r="810" ht="36.75" customHeight="1">
      <c r="I810" s="83"/>
    </row>
    <row r="811" ht="36.75" customHeight="1">
      <c r="I811" s="83"/>
    </row>
    <row r="812" ht="36.75" customHeight="1">
      <c r="I812" s="93"/>
    </row>
    <row r="813" ht="36.75" customHeight="1">
      <c r="I813" s="83"/>
    </row>
    <row r="814" ht="36.75" customHeight="1">
      <c r="I814" s="83"/>
    </row>
    <row r="815" ht="36.75" customHeight="1">
      <c r="I815" s="83"/>
    </row>
    <row r="816" ht="36.75" customHeight="1">
      <c r="I816" s="83"/>
    </row>
    <row r="817" ht="36.75" customHeight="1">
      <c r="I817" s="83"/>
    </row>
    <row r="818" ht="36.75" customHeight="1">
      <c r="I818" s="83"/>
    </row>
    <row r="819" ht="36.75" customHeight="1">
      <c r="I819" s="83"/>
    </row>
    <row r="820" ht="36.75" customHeight="1">
      <c r="I820" s="83"/>
    </row>
    <row r="821" ht="36.75" customHeight="1">
      <c r="I821" s="83"/>
    </row>
    <row r="822" ht="36.75" customHeight="1">
      <c r="I822" s="83"/>
    </row>
    <row r="823" ht="36.75" customHeight="1">
      <c r="I823" s="83"/>
    </row>
    <row r="824" ht="36.75" customHeight="1">
      <c r="I824" s="83"/>
    </row>
    <row r="825" ht="36.75" customHeight="1">
      <c r="I825" s="83"/>
    </row>
    <row r="826" ht="36.75" customHeight="1">
      <c r="I826" s="83"/>
    </row>
    <row r="827" ht="36.75" customHeight="1">
      <c r="I827" s="83"/>
    </row>
    <row r="828" ht="36.75" customHeight="1">
      <c r="I828" s="83"/>
    </row>
    <row r="829" ht="36.75" customHeight="1">
      <c r="I829" s="83"/>
    </row>
    <row r="830" ht="36.75" customHeight="1">
      <c r="I830" s="83"/>
    </row>
    <row r="831" ht="36.75" customHeight="1">
      <c r="I831" s="83"/>
    </row>
    <row r="832" ht="36.75" customHeight="1">
      <c r="I832" s="83"/>
    </row>
    <row r="833" ht="36.75" customHeight="1">
      <c r="I833" s="83"/>
    </row>
    <row r="834" ht="36.75" customHeight="1">
      <c r="I834" s="83"/>
    </row>
    <row r="835" ht="36.75" customHeight="1">
      <c r="I835" s="83"/>
    </row>
    <row r="836" ht="36.75" customHeight="1">
      <c r="I836" s="83"/>
    </row>
    <row r="837" ht="36.75" customHeight="1">
      <c r="I837" s="83"/>
    </row>
    <row r="838" ht="36.75" customHeight="1">
      <c r="I838" s="83"/>
    </row>
    <row r="839" ht="36.75" customHeight="1">
      <c r="I839" s="83"/>
    </row>
    <row r="840" ht="36.75" customHeight="1">
      <c r="I840" s="83"/>
    </row>
    <row r="841" ht="36.75" customHeight="1">
      <c r="I841" s="83"/>
    </row>
    <row r="842" ht="36.75" customHeight="1">
      <c r="I842" s="83"/>
    </row>
    <row r="843" ht="36.75" customHeight="1">
      <c r="I843" s="83"/>
    </row>
    <row r="844" ht="36.75" customHeight="1">
      <c r="I844" s="83"/>
    </row>
    <row r="845" ht="36.75" customHeight="1">
      <c r="I845" s="83"/>
    </row>
    <row r="846" ht="36.75" customHeight="1">
      <c r="I846" s="83"/>
    </row>
    <row r="847" ht="36.75" customHeight="1">
      <c r="I847" s="83"/>
    </row>
    <row r="848" ht="36.75" customHeight="1">
      <c r="I848" s="83"/>
    </row>
    <row r="849" ht="36.75" customHeight="1">
      <c r="I849" s="83"/>
    </row>
    <row r="850" ht="36.75" customHeight="1">
      <c r="I850" s="83"/>
    </row>
    <row r="851" ht="36.75" customHeight="1">
      <c r="I851" s="83"/>
    </row>
    <row r="852" ht="36.75" customHeight="1">
      <c r="I852" s="94"/>
    </row>
    <row r="853" ht="36.75" customHeight="1">
      <c r="I853" s="83"/>
    </row>
    <row r="854" ht="36.75" customHeight="1">
      <c r="I854" s="83"/>
    </row>
    <row r="855" ht="36.75" customHeight="1">
      <c r="I855" s="83"/>
    </row>
    <row r="856" ht="36.75" customHeight="1">
      <c r="I856" s="83"/>
    </row>
    <row r="857" ht="36.75" customHeight="1">
      <c r="I857" s="83"/>
    </row>
    <row r="858" ht="36.75" customHeight="1">
      <c r="I858" s="83"/>
    </row>
    <row r="859" ht="36.75" customHeight="1">
      <c r="I859" s="83"/>
    </row>
    <row r="860" ht="36.75" customHeight="1">
      <c r="I860" s="83"/>
    </row>
    <row r="861" ht="36.75" customHeight="1">
      <c r="I861" s="83"/>
    </row>
    <row r="862" ht="36.75" customHeight="1">
      <c r="I862" s="83"/>
    </row>
    <row r="863" ht="36.75" customHeight="1">
      <c r="I863" s="83"/>
    </row>
    <row r="864" ht="36.75" customHeight="1">
      <c r="I864" s="83"/>
    </row>
    <row r="865" ht="36.75" customHeight="1">
      <c r="I865" s="83"/>
    </row>
    <row r="866" ht="36.75" customHeight="1">
      <c r="I866" s="83"/>
    </row>
    <row r="867" ht="36.75" customHeight="1">
      <c r="I867" s="83"/>
    </row>
    <row r="868" ht="36.75" customHeight="1">
      <c r="I868" s="83"/>
    </row>
    <row r="869" ht="36.75" customHeight="1">
      <c r="I869" s="83"/>
    </row>
    <row r="870" ht="36.75" customHeight="1">
      <c r="I870" s="83"/>
    </row>
    <row r="871" ht="36.75" customHeight="1">
      <c r="I871" s="83"/>
    </row>
    <row r="872" ht="36.75" customHeight="1">
      <c r="I872" s="83"/>
    </row>
    <row r="873" ht="36.75" customHeight="1">
      <c r="I873" s="83"/>
    </row>
    <row r="874" ht="36.75" customHeight="1">
      <c r="I874" s="86"/>
    </row>
    <row r="875" ht="36.75" customHeight="1">
      <c r="I875" s="85"/>
    </row>
    <row r="876" ht="36.75" customHeight="1">
      <c r="I876" s="86"/>
    </row>
    <row r="877" ht="36.75" customHeight="1">
      <c r="I877" s="86"/>
    </row>
    <row r="878" ht="36.75" customHeight="1">
      <c r="I878" s="86"/>
    </row>
    <row r="879" ht="36.75" customHeight="1">
      <c r="I879" s="86"/>
    </row>
    <row r="880" ht="36.75" customHeight="1">
      <c r="I880" s="86"/>
    </row>
    <row r="881" ht="36.75" customHeight="1">
      <c r="I881" s="86"/>
    </row>
    <row r="882" ht="36.75" customHeight="1">
      <c r="I882" s="86"/>
    </row>
    <row r="883" ht="36.75" customHeight="1">
      <c r="I883" s="86"/>
    </row>
    <row r="884" ht="36.75" customHeight="1">
      <c r="I884" s="86"/>
    </row>
    <row r="885" ht="36.75" customHeight="1">
      <c r="I885" s="86"/>
    </row>
    <row r="886" ht="36.75" customHeight="1">
      <c r="I886" s="86"/>
    </row>
    <row r="887" ht="36.75" customHeight="1">
      <c r="I887" s="86"/>
    </row>
    <row r="888" ht="36.75" customHeight="1">
      <c r="I888" s="86"/>
    </row>
    <row r="889" ht="36.75" customHeight="1">
      <c r="I889" s="86"/>
    </row>
    <row r="890" ht="36.75" customHeight="1">
      <c r="I890" s="86"/>
    </row>
    <row r="891" ht="36.75" customHeight="1">
      <c r="I891" s="86"/>
    </row>
    <row r="892" ht="36.75" customHeight="1">
      <c r="I892" s="86"/>
    </row>
    <row r="893" ht="36.75" customHeight="1">
      <c r="I893" s="86"/>
    </row>
    <row r="894" ht="36.75" customHeight="1">
      <c r="I894" s="86"/>
    </row>
    <row r="895" ht="36.75" customHeight="1">
      <c r="I895" s="86"/>
    </row>
    <row r="896" ht="36.75" customHeight="1">
      <c r="I896" s="86"/>
    </row>
    <row r="897" ht="36.75" customHeight="1">
      <c r="I897" s="86"/>
    </row>
    <row r="898" ht="36.75" customHeight="1">
      <c r="I898" s="86"/>
    </row>
    <row r="899" ht="36.75" customHeight="1">
      <c r="I899" s="86"/>
    </row>
    <row r="900" ht="36.75" customHeight="1">
      <c r="I900" s="86"/>
    </row>
    <row r="901" ht="36.75" customHeight="1">
      <c r="I901" s="86"/>
    </row>
    <row r="902" ht="36.75" customHeight="1">
      <c r="I902" s="92"/>
    </row>
    <row r="903" ht="36.75" customHeight="1">
      <c r="I903" s="92"/>
    </row>
    <row r="904" ht="36.75" customHeight="1">
      <c r="I904" s="83"/>
    </row>
    <row r="905" ht="36.75" customHeight="1">
      <c r="I905" s="83"/>
    </row>
    <row r="906" ht="36.75" customHeight="1">
      <c r="I906" s="83"/>
    </row>
    <row r="907" ht="36.75" customHeight="1">
      <c r="I907" s="83"/>
    </row>
    <row r="908" ht="36.75" customHeight="1">
      <c r="I908" s="83"/>
    </row>
    <row r="909" ht="36.75" customHeight="1">
      <c r="I909" s="83"/>
    </row>
    <row r="910" ht="36.75" customHeight="1">
      <c r="I910" s="83"/>
    </row>
    <row r="911" ht="36.75" customHeight="1">
      <c r="I911" s="83"/>
    </row>
    <row r="912" ht="36.75" customHeight="1">
      <c r="I912" s="83"/>
    </row>
    <row r="913" ht="36.75" customHeight="1">
      <c r="I913" s="83"/>
    </row>
    <row r="914" ht="36.75" customHeight="1">
      <c r="I914" s="83"/>
    </row>
    <row r="915" ht="36.75" customHeight="1">
      <c r="I915" s="83"/>
    </row>
    <row r="916" ht="36.75" customHeight="1">
      <c r="I916" s="83"/>
    </row>
    <row r="917" ht="36.75" customHeight="1">
      <c r="I917" s="83"/>
    </row>
    <row r="918" ht="36.75" customHeight="1">
      <c r="I918" s="83"/>
    </row>
    <row r="919" ht="36.75" customHeight="1">
      <c r="I919" s="83"/>
    </row>
    <row r="920" ht="36.75" customHeight="1">
      <c r="I920" s="83"/>
    </row>
    <row r="921" ht="36.75" customHeight="1">
      <c r="I921" s="83"/>
    </row>
    <row r="922" ht="36.75" customHeight="1">
      <c r="I922" s="83"/>
    </row>
    <row r="923" ht="36.75" customHeight="1">
      <c r="I923" s="83"/>
    </row>
    <row r="924" ht="36.75" customHeight="1">
      <c r="I924" s="83"/>
    </row>
    <row r="925" ht="36.75" customHeight="1">
      <c r="I925" s="83"/>
    </row>
    <row r="926" ht="36.75" customHeight="1">
      <c r="I926" s="83"/>
    </row>
    <row r="927" ht="36.75" customHeight="1">
      <c r="I927" s="83"/>
    </row>
    <row r="928" ht="36.75" customHeight="1">
      <c r="I928" s="83"/>
    </row>
    <row r="929" ht="36.75" customHeight="1">
      <c r="I929" s="83"/>
    </row>
    <row r="930" ht="36.75" customHeight="1">
      <c r="I930" s="83"/>
    </row>
    <row r="931" ht="36.75" customHeight="1">
      <c r="I931" s="83"/>
    </row>
    <row r="932" ht="36.75" customHeight="1">
      <c r="I932" s="83"/>
    </row>
    <row r="933" ht="36.75" customHeight="1">
      <c r="I933" s="83"/>
    </row>
    <row r="934" ht="36.75" customHeight="1">
      <c r="I934" s="83"/>
    </row>
    <row r="935" ht="36.75" customHeight="1">
      <c r="I935" s="83"/>
    </row>
    <row r="936" ht="36.75" customHeight="1">
      <c r="I936" s="83"/>
    </row>
    <row r="937" ht="36.75" customHeight="1">
      <c r="I937" s="83"/>
    </row>
    <row r="938" ht="36.75" customHeight="1">
      <c r="I938" s="83"/>
    </row>
    <row r="939" ht="36.75" customHeight="1">
      <c r="I939" s="83"/>
    </row>
    <row r="940" ht="36.75" customHeight="1">
      <c r="I940" s="83"/>
    </row>
    <row r="941" ht="36.75" customHeight="1">
      <c r="I941" s="83"/>
    </row>
    <row r="942" ht="36.75" customHeight="1">
      <c r="I942" s="83"/>
    </row>
    <row r="943" ht="36.75" customHeight="1">
      <c r="I943" s="83"/>
    </row>
    <row r="944" ht="36.75" customHeight="1">
      <c r="I944" s="83"/>
    </row>
    <row r="945" ht="36.75" customHeight="1">
      <c r="I945" s="83"/>
    </row>
    <row r="946" ht="36.75" customHeight="1">
      <c r="I946" s="83"/>
    </row>
    <row r="947" ht="36.75" customHeight="1">
      <c r="I947" s="83"/>
    </row>
    <row r="948" ht="36.75" customHeight="1">
      <c r="I948" s="83"/>
    </row>
    <row r="949" ht="36.75" customHeight="1">
      <c r="I949" s="83"/>
    </row>
    <row r="950" ht="36.75" customHeight="1">
      <c r="I950" s="83"/>
    </row>
    <row r="951" ht="36.75" customHeight="1">
      <c r="I951" s="83"/>
    </row>
    <row r="952" ht="36.75" customHeight="1">
      <c r="I952" s="83"/>
    </row>
    <row r="953" ht="36.75" customHeight="1">
      <c r="I953" s="83"/>
    </row>
    <row r="954" ht="36.75" customHeight="1">
      <c r="I954" s="83"/>
    </row>
    <row r="955" ht="36.75" customHeight="1">
      <c r="I955" s="83"/>
    </row>
    <row r="956" ht="36.75" customHeight="1">
      <c r="I956" s="83"/>
    </row>
    <row r="957" ht="36.75" customHeight="1">
      <c r="I957" s="83"/>
    </row>
    <row r="958" ht="36.75" customHeight="1">
      <c r="I958" s="83"/>
    </row>
    <row r="959" ht="36.75" customHeight="1">
      <c r="I959" s="83"/>
    </row>
    <row r="960" ht="36.75" customHeight="1">
      <c r="I960" s="83"/>
    </row>
    <row r="961" ht="36.75" customHeight="1">
      <c r="I961" s="83"/>
    </row>
    <row r="962" ht="36.75" customHeight="1">
      <c r="I962" s="83"/>
    </row>
    <row r="963" ht="36.75" customHeight="1">
      <c r="I963" s="83"/>
    </row>
    <row r="964" ht="36.75" customHeight="1">
      <c r="I964" s="83"/>
    </row>
    <row r="965" ht="36.75" customHeight="1">
      <c r="I965" s="83"/>
    </row>
    <row r="966" ht="36.75" customHeight="1">
      <c r="I966" s="83"/>
    </row>
    <row r="967" ht="36.75" customHeight="1">
      <c r="I967" s="83"/>
    </row>
    <row r="968" ht="36.75" customHeight="1">
      <c r="I968" s="83"/>
    </row>
    <row r="969" ht="36.75" customHeight="1">
      <c r="I969" s="83"/>
    </row>
    <row r="970" ht="36.75" customHeight="1">
      <c r="I970" s="83"/>
    </row>
    <row r="971" ht="36.75" customHeight="1">
      <c r="I971" s="83"/>
    </row>
    <row r="972" ht="36.75" customHeight="1">
      <c r="I972" s="83"/>
    </row>
    <row r="973" ht="36.75" customHeight="1">
      <c r="I973" s="83"/>
    </row>
    <row r="974" ht="36.75" customHeight="1">
      <c r="I974" s="83"/>
    </row>
    <row r="975" ht="36.75" customHeight="1">
      <c r="I975" s="83"/>
    </row>
    <row r="976" ht="36.75" customHeight="1">
      <c r="I976" s="83"/>
    </row>
    <row r="977" ht="36.75" customHeight="1">
      <c r="I977" s="83"/>
    </row>
    <row r="978" ht="36.75" customHeight="1">
      <c r="I978" s="83"/>
    </row>
    <row r="979" ht="36.75" customHeight="1">
      <c r="I979" s="83"/>
    </row>
    <row r="980" ht="36.75" customHeight="1">
      <c r="I980" s="83"/>
    </row>
    <row r="981" ht="36.75" customHeight="1">
      <c r="I981" s="83"/>
    </row>
    <row r="982" ht="36.75" customHeight="1">
      <c r="I982" s="83"/>
    </row>
    <row r="983" ht="36.75" customHeight="1">
      <c r="I983" s="83"/>
    </row>
    <row r="984" ht="36.75" customHeight="1">
      <c r="I984" s="83"/>
    </row>
    <row r="985" ht="36.75" customHeight="1">
      <c r="I985" s="83"/>
    </row>
    <row r="986" ht="36.75" customHeight="1">
      <c r="I986" s="83"/>
    </row>
    <row r="987" ht="36.75" customHeight="1">
      <c r="I987" s="83"/>
    </row>
    <row r="988" ht="36.75" customHeight="1">
      <c r="I988" s="83"/>
    </row>
    <row r="989" ht="36.75" customHeight="1">
      <c r="I989" s="83"/>
    </row>
    <row r="990" ht="36.75" customHeight="1">
      <c r="I990" s="86"/>
    </row>
    <row r="991" ht="36.75" customHeight="1">
      <c r="I991" s="83"/>
    </row>
    <row r="992" ht="36.75" customHeight="1">
      <c r="I992" s="83"/>
    </row>
    <row r="993" ht="36.75" customHeight="1">
      <c r="I993" s="83"/>
    </row>
    <row r="994" ht="36.75" customHeight="1">
      <c r="I994" s="83"/>
    </row>
    <row r="995" ht="36.75" customHeight="1">
      <c r="I995" s="83"/>
    </row>
    <row r="996" ht="36.75" customHeight="1">
      <c r="I996" s="83"/>
    </row>
    <row r="997" ht="36.75" customHeight="1">
      <c r="I997" s="83"/>
    </row>
    <row r="998" ht="36.75" customHeight="1">
      <c r="I998" s="83"/>
    </row>
    <row r="999" ht="36.75" customHeight="1">
      <c r="I999" s="83"/>
    </row>
    <row r="1000" ht="36.75" customHeight="1">
      <c r="I1000" s="83"/>
    </row>
    <row r="1001" ht="36.75" customHeight="1">
      <c r="I1001" s="83"/>
    </row>
    <row r="1002" ht="36.75" customHeight="1">
      <c r="I1002" s="83"/>
    </row>
    <row r="1003" ht="36.75" customHeight="1">
      <c r="I1003" s="83"/>
    </row>
    <row r="1004" ht="36.75" customHeight="1">
      <c r="I1004" s="83"/>
    </row>
    <row r="1005" ht="36.75" customHeight="1">
      <c r="I1005" s="83"/>
    </row>
    <row r="1006" ht="36.75" customHeight="1">
      <c r="I1006" s="83"/>
    </row>
    <row r="1007" ht="36.75" customHeight="1">
      <c r="I1007" s="83"/>
    </row>
    <row r="1008" ht="36.75" customHeight="1">
      <c r="I1008" s="83"/>
    </row>
    <row r="1009" ht="36.75" customHeight="1">
      <c r="I1009" s="83"/>
    </row>
    <row r="1010" ht="36.75" customHeight="1">
      <c r="I1010" s="83"/>
    </row>
    <row r="1011" ht="36.75" customHeight="1">
      <c r="I1011" s="83"/>
    </row>
    <row r="1012" ht="36.75" customHeight="1">
      <c r="I1012" s="83"/>
    </row>
    <row r="1013" ht="36.75" customHeight="1">
      <c r="I1013" s="83"/>
    </row>
    <row r="1014" ht="36.75" customHeight="1">
      <c r="I1014" s="83"/>
    </row>
    <row r="1015" ht="36.75" customHeight="1">
      <c r="I1015" s="83"/>
    </row>
    <row r="1016" ht="36.75" customHeight="1">
      <c r="I1016" s="83"/>
    </row>
    <row r="1017" ht="36.75" customHeight="1">
      <c r="I1017" s="83"/>
    </row>
    <row r="1018" ht="36.75" customHeight="1">
      <c r="I1018" s="83"/>
    </row>
    <row r="1019" ht="36.75" customHeight="1">
      <c r="I1019" s="83"/>
    </row>
    <row r="1020" ht="36.75" customHeight="1">
      <c r="I1020" s="83"/>
    </row>
    <row r="1021" ht="36.75" customHeight="1">
      <c r="I1021" s="83"/>
    </row>
    <row r="1022" ht="36.75" customHeight="1">
      <c r="I1022" s="83"/>
    </row>
    <row r="1023" ht="36.75" customHeight="1">
      <c r="I1023" s="83"/>
    </row>
    <row r="1024" ht="36.75" customHeight="1">
      <c r="I1024" s="83"/>
    </row>
    <row r="1025" ht="36.75" customHeight="1">
      <c r="I1025" s="83"/>
    </row>
    <row r="1026" ht="36.75" customHeight="1">
      <c r="I1026" s="83"/>
    </row>
    <row r="1027" ht="36.75" customHeight="1">
      <c r="I1027" s="83"/>
    </row>
    <row r="1028" ht="36.75" customHeight="1">
      <c r="I1028" s="83"/>
    </row>
    <row r="1029" ht="36.75" customHeight="1">
      <c r="I1029" s="83"/>
    </row>
    <row r="1030" ht="36.75" customHeight="1">
      <c r="I1030" s="83"/>
    </row>
    <row r="1031" ht="36.75" customHeight="1">
      <c r="I1031" s="83"/>
    </row>
    <row r="1032" ht="36.75" customHeight="1">
      <c r="I1032" s="83"/>
    </row>
    <row r="1033" ht="36.75" customHeight="1">
      <c r="I1033" s="83"/>
    </row>
    <row r="1034" ht="36.75" customHeight="1">
      <c r="I1034" s="83"/>
    </row>
    <row r="1035" ht="36.75" customHeight="1">
      <c r="I1035" s="83"/>
    </row>
    <row r="1036" ht="36.75" customHeight="1">
      <c r="I1036" s="83"/>
    </row>
    <row r="1037" ht="36.75" customHeight="1">
      <c r="I1037" s="83"/>
    </row>
    <row r="1038" ht="36.75" customHeight="1">
      <c r="I1038" s="83"/>
    </row>
    <row r="1039" ht="36.75" customHeight="1">
      <c r="I1039" s="83"/>
    </row>
    <row r="1040" ht="36.75" customHeight="1">
      <c r="I1040" s="83"/>
    </row>
    <row r="1041" ht="36.75" customHeight="1">
      <c r="I1041" s="83"/>
    </row>
    <row r="1042" ht="36.75" customHeight="1">
      <c r="I1042" s="83"/>
    </row>
    <row r="1043" ht="36.75" customHeight="1">
      <c r="I1043" s="83"/>
    </row>
    <row r="1044" ht="36.75" customHeight="1">
      <c r="I1044" s="83"/>
    </row>
    <row r="1045" ht="36.75" customHeight="1">
      <c r="I1045" s="83"/>
    </row>
    <row r="1046" ht="36.75" customHeight="1">
      <c r="I1046" s="83"/>
    </row>
    <row r="1047" ht="36.75" customHeight="1">
      <c r="I1047" s="83"/>
    </row>
    <row r="1048" ht="36.75" customHeight="1">
      <c r="I1048" s="83"/>
    </row>
    <row r="1049" ht="36.75" customHeight="1">
      <c r="I1049" s="83"/>
    </row>
    <row r="1050" ht="36.75" customHeight="1">
      <c r="I1050" s="83"/>
    </row>
    <row r="1051" ht="36.75" customHeight="1">
      <c r="I1051" s="83"/>
    </row>
    <row r="1052" ht="36.75" customHeight="1">
      <c r="I1052" s="83"/>
    </row>
    <row r="1053" ht="36.75" customHeight="1">
      <c r="I1053" s="83"/>
    </row>
    <row r="1054" ht="36.75" customHeight="1">
      <c r="I1054" s="86"/>
    </row>
    <row r="1055" ht="36.75" customHeight="1">
      <c r="I1055" s="86"/>
    </row>
    <row r="1056" ht="36.75" customHeight="1">
      <c r="I1056" s="86"/>
    </row>
    <row r="1057" ht="36.75" customHeight="1">
      <c r="I1057" s="86"/>
    </row>
    <row r="1058" ht="36.75" customHeight="1">
      <c r="I1058" s="86"/>
    </row>
    <row r="1059" ht="36.75" customHeight="1">
      <c r="I1059" s="86"/>
    </row>
    <row r="1060" ht="36.75" customHeight="1">
      <c r="I1060" s="86"/>
    </row>
    <row r="1061" ht="36.75" customHeight="1">
      <c r="I1061" s="86"/>
    </row>
    <row r="1062" ht="36.75" customHeight="1">
      <c r="I1062" s="86"/>
    </row>
    <row r="1063" ht="36.75" customHeight="1">
      <c r="I1063" s="86"/>
    </row>
    <row r="1064" ht="36.75" customHeight="1">
      <c r="I1064" s="86"/>
    </row>
    <row r="1065" ht="36.75" customHeight="1">
      <c r="I1065" s="86"/>
    </row>
    <row r="1066" ht="36.75" customHeight="1">
      <c r="I1066" s="86"/>
    </row>
    <row r="1067" ht="36.75" customHeight="1">
      <c r="I1067" s="86"/>
    </row>
    <row r="1068" ht="36.75" customHeight="1">
      <c r="I1068" s="83"/>
    </row>
    <row r="1069" ht="36.75" customHeight="1">
      <c r="I1069" s="95"/>
    </row>
    <row r="1070" ht="36.75" customHeight="1">
      <c r="I1070" s="95"/>
    </row>
    <row r="1071" ht="36.75" customHeight="1">
      <c r="I1071" s="92"/>
    </row>
    <row r="1072" ht="36.75" customHeight="1">
      <c r="I1072" s="92"/>
    </row>
    <row r="1073" ht="36.75" customHeight="1">
      <c r="I1073" s="83"/>
    </row>
    <row r="1074" ht="36.75" customHeight="1">
      <c r="I1074" s="83"/>
    </row>
    <row r="1075" ht="36.75" customHeight="1">
      <c r="I1075" s="83"/>
    </row>
    <row r="1076" ht="36.75" customHeight="1">
      <c r="I1076" s="83"/>
    </row>
    <row r="1077" ht="36.75" customHeight="1">
      <c r="I1077" s="83"/>
    </row>
    <row r="1078" ht="36.75" customHeight="1">
      <c r="I1078" s="83"/>
    </row>
    <row r="1079" ht="36.75" customHeight="1">
      <c r="I1079" s="83"/>
    </row>
    <row r="1080" ht="36.75" customHeight="1">
      <c r="I1080" s="83"/>
    </row>
    <row r="1081" ht="36.75" customHeight="1">
      <c r="I1081" s="83"/>
    </row>
    <row r="1082" ht="36.75" customHeight="1">
      <c r="I1082" s="83"/>
    </row>
    <row r="1083" ht="36.75" customHeight="1">
      <c r="I1083" s="83"/>
    </row>
    <row r="1084" ht="36.75" customHeight="1">
      <c r="I1084" s="83"/>
    </row>
    <row r="1085" ht="36.75" customHeight="1">
      <c r="I1085" s="83"/>
    </row>
    <row r="1086" ht="36.75" customHeight="1">
      <c r="I1086" s="83"/>
    </row>
    <row r="1087" ht="36.75" customHeight="1">
      <c r="I1087" s="83"/>
    </row>
    <row r="1088" ht="36.75" customHeight="1">
      <c r="I1088" s="83"/>
    </row>
    <row r="1089" ht="36.75" customHeight="1">
      <c r="I1089" s="83"/>
    </row>
    <row r="1090" ht="36.75" customHeight="1">
      <c r="I1090" s="83"/>
    </row>
    <row r="1091" ht="36.75" customHeight="1">
      <c r="I1091" s="83"/>
    </row>
    <row r="1092" ht="36.75" customHeight="1">
      <c r="I1092" s="83"/>
    </row>
    <row r="1093" ht="36.75" customHeight="1">
      <c r="I1093" s="83"/>
    </row>
    <row r="1094" ht="36.75" customHeight="1">
      <c r="I1094" s="83"/>
    </row>
    <row r="1095" ht="36.75" customHeight="1">
      <c r="I1095" s="83"/>
    </row>
    <row r="1096" ht="36.75" customHeight="1">
      <c r="I1096" s="83"/>
    </row>
    <row r="1097" ht="36.75" customHeight="1">
      <c r="I1097" s="83"/>
    </row>
    <row r="1098" ht="36.75" customHeight="1">
      <c r="I1098" s="83"/>
    </row>
    <row r="1099" ht="36.75" customHeight="1">
      <c r="I1099" s="83"/>
    </row>
    <row r="1100" ht="36.75" customHeight="1">
      <c r="I1100" s="83"/>
    </row>
    <row r="1101" ht="36.75" customHeight="1">
      <c r="I1101" s="83"/>
    </row>
    <row r="1102" ht="36.75" customHeight="1">
      <c r="I1102" s="83"/>
    </row>
    <row r="1103" ht="36.75" customHeight="1">
      <c r="I1103" s="83"/>
    </row>
    <row r="1104" ht="36.75" customHeight="1">
      <c r="I1104" s="83"/>
    </row>
    <row r="1105" ht="36.75" customHeight="1">
      <c r="I1105" s="83"/>
    </row>
    <row r="1106" ht="36.75" customHeight="1">
      <c r="I1106" s="83"/>
    </row>
    <row r="1107" ht="36.75" customHeight="1">
      <c r="I1107" s="83"/>
    </row>
    <row r="1108" ht="36.75" customHeight="1">
      <c r="I1108" s="83"/>
    </row>
    <row r="1109" ht="36.75" customHeight="1">
      <c r="I1109" s="83"/>
    </row>
    <row r="1110" ht="36.75" customHeight="1">
      <c r="I1110" s="83"/>
    </row>
    <row r="1111" ht="36.75" customHeight="1">
      <c r="I1111" s="83"/>
    </row>
    <row r="1112" ht="36.75" customHeight="1">
      <c r="I1112" s="83"/>
    </row>
    <row r="1113" ht="36.75" customHeight="1">
      <c r="I1113" s="83"/>
    </row>
    <row r="1114" ht="36.75" customHeight="1">
      <c r="I1114" s="83"/>
    </row>
    <row r="1115" ht="36.75" customHeight="1">
      <c r="I1115" s="83"/>
    </row>
    <row r="1116" ht="36.75" customHeight="1">
      <c r="I1116" s="83"/>
    </row>
    <row r="1117" ht="36.75" customHeight="1">
      <c r="I1117" s="83"/>
    </row>
    <row r="1118" ht="36.75" customHeight="1">
      <c r="I1118" s="86"/>
    </row>
    <row r="1119" ht="36.75" customHeight="1">
      <c r="I1119" s="86"/>
    </row>
    <row r="1120" ht="36.75" customHeight="1">
      <c r="I1120" s="86"/>
    </row>
    <row r="1121" ht="36.75" customHeight="1">
      <c r="I1121" s="86"/>
    </row>
    <row r="1122" ht="36.75" customHeight="1">
      <c r="I1122" s="86"/>
    </row>
    <row r="1123" ht="36.75" customHeight="1">
      <c r="I1123" s="86"/>
    </row>
    <row r="1124" ht="36.75" customHeight="1">
      <c r="I1124" s="86"/>
    </row>
    <row r="1125" ht="36.75" customHeight="1">
      <c r="I1125" s="86"/>
    </row>
    <row r="1126" ht="36.75" customHeight="1">
      <c r="I1126" s="86"/>
    </row>
    <row r="1127" ht="36.75" customHeight="1">
      <c r="I1127" s="86"/>
    </row>
    <row r="1128" ht="36.75" customHeight="1">
      <c r="I1128" s="86"/>
    </row>
    <row r="1129" ht="36.75" customHeight="1">
      <c r="I1129" s="86"/>
    </row>
    <row r="1130" ht="36.75" customHeight="1">
      <c r="I1130" s="86"/>
    </row>
    <row r="1131" ht="36.75" customHeight="1">
      <c r="I1131" s="86"/>
    </row>
    <row r="1132" ht="36.75" customHeight="1">
      <c r="I1132" s="83"/>
    </row>
    <row r="1133" ht="36.75" customHeight="1">
      <c r="I1133" s="95"/>
    </row>
    <row r="1134" ht="36.75" customHeight="1">
      <c r="I1134" s="95"/>
    </row>
    <row r="1135" ht="36.75" customHeight="1">
      <c r="I1135" s="92"/>
    </row>
    <row r="1136" ht="36.75" customHeight="1">
      <c r="I1136" s="92"/>
    </row>
    <row r="1137" ht="36.75" customHeight="1">
      <c r="I1137" s="83"/>
    </row>
    <row r="1138" ht="36.75" customHeight="1">
      <c r="I1138" s="83"/>
    </row>
    <row r="1139" ht="36.75" customHeight="1">
      <c r="I1139" s="83"/>
    </row>
    <row r="1140" ht="36.75" customHeight="1">
      <c r="I1140" s="83"/>
    </row>
    <row r="1141" ht="36.75" customHeight="1">
      <c r="I1141" s="83"/>
    </row>
    <row r="1142" ht="36.75" customHeight="1">
      <c r="I1142" s="83"/>
    </row>
    <row r="1143" ht="36.75" customHeight="1">
      <c r="I1143" s="83"/>
    </row>
    <row r="1144" ht="36.75" customHeight="1">
      <c r="I1144" s="83"/>
    </row>
    <row r="1145" ht="36.75" customHeight="1">
      <c r="I1145" s="83"/>
    </row>
    <row r="1146" ht="36.75" customHeight="1">
      <c r="I1146" s="83"/>
    </row>
    <row r="1147" ht="36.75" customHeight="1">
      <c r="I1147" s="83"/>
    </row>
    <row r="1148" ht="36.75" customHeight="1">
      <c r="I1148" s="83"/>
    </row>
    <row r="1149" ht="36.75" customHeight="1">
      <c r="I1149" s="83"/>
    </row>
    <row r="1150" ht="36.75" customHeight="1">
      <c r="I1150" s="83"/>
    </row>
    <row r="1151" ht="36.75" customHeight="1">
      <c r="I1151" s="83"/>
    </row>
    <row r="1152" ht="36.75" customHeight="1">
      <c r="I1152" s="83"/>
    </row>
    <row r="1153" ht="36.75" customHeight="1">
      <c r="I1153" s="83"/>
    </row>
    <row r="1154" ht="36.75" customHeight="1">
      <c r="I1154" s="83"/>
    </row>
    <row r="1155" ht="36.75" customHeight="1">
      <c r="I1155" s="83"/>
    </row>
    <row r="1156" ht="36.75" customHeight="1">
      <c r="I1156" s="83"/>
    </row>
    <row r="1157" ht="36.75" customHeight="1">
      <c r="I1157" s="83"/>
    </row>
    <row r="1158" ht="36.75" customHeight="1">
      <c r="I1158" s="83"/>
    </row>
    <row r="1159" ht="36.75" customHeight="1">
      <c r="I1159" s="83"/>
    </row>
    <row r="1160" ht="36.75" customHeight="1">
      <c r="I1160" s="83"/>
    </row>
    <row r="1161" ht="36.75" customHeight="1">
      <c r="I1161" s="83"/>
    </row>
    <row r="1162" ht="36.75" customHeight="1">
      <c r="I1162" s="83"/>
    </row>
    <row r="1163" ht="36.75" customHeight="1">
      <c r="I1163" s="83"/>
    </row>
    <row r="1164" ht="36.75" customHeight="1">
      <c r="I1164" s="83"/>
    </row>
    <row r="1165" ht="36.75" customHeight="1">
      <c r="I1165" s="83"/>
    </row>
    <row r="1166" ht="36.75" customHeight="1">
      <c r="I1166" s="83"/>
    </row>
    <row r="1167" ht="36.75" customHeight="1">
      <c r="I1167" s="83"/>
    </row>
    <row r="1168" ht="36.75" customHeight="1">
      <c r="I1168" s="83"/>
    </row>
    <row r="1169" ht="36.75" customHeight="1">
      <c r="I1169" s="83"/>
    </row>
    <row r="1170" ht="36.75" customHeight="1">
      <c r="I1170" s="83"/>
    </row>
    <row r="1171" ht="36.75" customHeight="1">
      <c r="I1171" s="83"/>
    </row>
    <row r="1172" ht="36.75" customHeight="1">
      <c r="I1172" s="83"/>
    </row>
    <row r="1173" ht="36.75" customHeight="1">
      <c r="I1173" s="83"/>
    </row>
    <row r="1174" ht="36.75" customHeight="1">
      <c r="I1174" s="83"/>
    </row>
    <row r="1175" ht="36.75" customHeight="1">
      <c r="I1175" s="83"/>
    </row>
    <row r="1176" ht="36.75" customHeight="1">
      <c r="I1176" s="83"/>
    </row>
    <row r="1177" ht="36.75" customHeight="1">
      <c r="I1177" s="83"/>
    </row>
    <row r="1178" ht="36.75" customHeight="1">
      <c r="I1178" s="83"/>
    </row>
    <row r="1179" ht="36.75" customHeight="1">
      <c r="I1179" s="83"/>
    </row>
    <row r="1180" ht="36.75" customHeight="1">
      <c r="I1180" s="83"/>
    </row>
    <row r="1181" ht="36.75" customHeight="1">
      <c r="I1181" s="83"/>
    </row>
    <row r="1182" ht="36.75" customHeight="1">
      <c r="I1182" s="83"/>
    </row>
    <row r="1183" ht="36.75" customHeight="1">
      <c r="I1183" s="83"/>
    </row>
    <row r="1184" ht="36.75" customHeight="1">
      <c r="I1184" s="83"/>
    </row>
    <row r="1185" ht="36.75" customHeight="1">
      <c r="I1185" s="83"/>
    </row>
    <row r="1186" ht="36.75" customHeight="1">
      <c r="I1186" s="83"/>
    </row>
    <row r="1187" ht="36.75" customHeight="1">
      <c r="I1187" s="83"/>
    </row>
    <row r="1188" ht="36.75" customHeight="1">
      <c r="I1188" s="83"/>
    </row>
    <row r="1189" ht="36.75" customHeight="1">
      <c r="I1189" s="83"/>
    </row>
    <row r="1190" ht="36.75" customHeight="1">
      <c r="I1190" s="83"/>
    </row>
    <row r="1191" ht="36.75" customHeight="1">
      <c r="I1191" s="83"/>
    </row>
    <row r="1192" ht="36.75" customHeight="1">
      <c r="I1192" s="83"/>
    </row>
    <row r="1193" ht="36.75" customHeight="1">
      <c r="I1193" s="83"/>
    </row>
    <row r="1194" ht="36.75" customHeight="1">
      <c r="I1194" s="83"/>
    </row>
    <row r="1195" ht="36.75" customHeight="1">
      <c r="I1195" s="83"/>
    </row>
    <row r="1196" ht="36.75" customHeight="1">
      <c r="I1196" s="83"/>
    </row>
    <row r="1197" ht="36.75" customHeight="1">
      <c r="I1197" s="83"/>
    </row>
    <row r="1198" ht="36.75" customHeight="1">
      <c r="I1198" s="83"/>
    </row>
    <row r="1199" ht="36.75" customHeight="1">
      <c r="I1199" s="83"/>
    </row>
    <row r="1200" ht="36.75" customHeight="1">
      <c r="I1200" s="83"/>
    </row>
    <row r="1201" ht="36.75" customHeight="1">
      <c r="I1201" s="83"/>
    </row>
    <row r="1202" ht="36.75" customHeight="1">
      <c r="I1202" s="83"/>
    </row>
    <row r="1203" ht="36.75" customHeight="1">
      <c r="I1203" s="83"/>
    </row>
    <row r="1204" ht="36.75" customHeight="1">
      <c r="I1204" s="83"/>
    </row>
    <row r="1205" ht="36.75" customHeight="1">
      <c r="I1205" s="83"/>
    </row>
    <row r="1206" ht="36.75" customHeight="1">
      <c r="I1206" s="83"/>
    </row>
    <row r="1207" ht="36.75" customHeight="1">
      <c r="I1207" s="83"/>
    </row>
    <row r="1208" ht="36.75" customHeight="1">
      <c r="I1208" s="83"/>
    </row>
    <row r="1209" ht="36.75" customHeight="1">
      <c r="I1209" s="83"/>
    </row>
    <row r="1210" ht="36.75" customHeight="1">
      <c r="I1210" s="83"/>
    </row>
    <row r="1211" ht="36.75" customHeight="1">
      <c r="I1211" s="83"/>
    </row>
    <row r="1212" ht="36.75" customHeight="1">
      <c r="I1212" s="83"/>
    </row>
    <row r="1213" ht="36.75" customHeight="1">
      <c r="I1213" s="83"/>
    </row>
    <row r="1214" ht="36.75" customHeight="1">
      <c r="I1214" s="83"/>
    </row>
    <row r="1215" ht="36.75" customHeight="1">
      <c r="I1215" s="83"/>
    </row>
    <row r="1216" ht="36.75" customHeight="1">
      <c r="I1216" s="83"/>
    </row>
    <row r="1217" ht="36.75" customHeight="1">
      <c r="I1217" s="83"/>
    </row>
    <row r="1218" ht="36.75" customHeight="1">
      <c r="I1218" s="83"/>
    </row>
    <row r="1219" ht="36.75" customHeight="1">
      <c r="I1219" s="83"/>
    </row>
    <row r="1220" ht="36.75" customHeight="1">
      <c r="I1220" s="83"/>
    </row>
    <row r="1221" ht="36.75" customHeight="1">
      <c r="I1221" s="83"/>
    </row>
    <row r="1222" ht="36.75" customHeight="1">
      <c r="I1222" s="83"/>
    </row>
    <row r="1223" ht="36.75" customHeight="1">
      <c r="I1223" s="83"/>
    </row>
    <row r="1224" ht="36.75" customHeight="1">
      <c r="I1224" s="83"/>
    </row>
    <row r="1225" ht="36.75" customHeight="1">
      <c r="I1225" s="83"/>
    </row>
    <row r="1226" ht="36.75" customHeight="1">
      <c r="I1226" s="91"/>
    </row>
    <row r="1227" ht="36.75" customHeight="1">
      <c r="I1227" s="91"/>
    </row>
    <row r="1228" ht="36.75" customHeight="1">
      <c r="I1228" s="92"/>
    </row>
    <row r="1229" ht="36.75" customHeight="1">
      <c r="I1229" s="92"/>
    </row>
    <row r="1230" ht="36.75" customHeight="1">
      <c r="I1230" s="83"/>
    </row>
    <row r="1231" ht="36.75" customHeight="1">
      <c r="I1231" s="83"/>
    </row>
    <row r="1232" ht="36.75" customHeight="1">
      <c r="I1232" s="83"/>
    </row>
    <row r="1233" ht="36.75" customHeight="1">
      <c r="I1233" s="83"/>
    </row>
    <row r="1234" ht="36.75" customHeight="1">
      <c r="I1234" s="83"/>
    </row>
    <row r="1235" ht="36.75" customHeight="1">
      <c r="I1235" s="83"/>
    </row>
    <row r="1236" ht="36.75" customHeight="1">
      <c r="I1236" s="83"/>
    </row>
    <row r="1237" ht="36.75" customHeight="1">
      <c r="I1237" s="83"/>
    </row>
    <row r="1238" ht="36.75" customHeight="1">
      <c r="I1238" s="83"/>
    </row>
    <row r="1239" ht="36.75" customHeight="1">
      <c r="I1239" s="83"/>
    </row>
    <row r="1240" ht="36.75" customHeight="1">
      <c r="I1240" s="83"/>
    </row>
    <row r="1241" ht="36.75" customHeight="1">
      <c r="I1241" s="83"/>
    </row>
    <row r="1242" ht="36.75" customHeight="1">
      <c r="I1242" s="83"/>
    </row>
    <row r="1243" ht="36.75" customHeight="1">
      <c r="I1243" s="83"/>
    </row>
    <row r="1244" ht="36.75" customHeight="1">
      <c r="I1244" s="83"/>
    </row>
    <row r="1245" ht="36.75" customHeight="1">
      <c r="I1245" s="83"/>
    </row>
    <row r="1246" ht="36.75" customHeight="1">
      <c r="I1246" s="83"/>
    </row>
    <row r="1247" ht="36.75" customHeight="1">
      <c r="I1247" s="83"/>
    </row>
    <row r="1248" ht="36.75" customHeight="1">
      <c r="I1248" s="83"/>
    </row>
    <row r="1249" ht="36.75" customHeight="1">
      <c r="I1249" s="83"/>
    </row>
    <row r="1250" ht="36.75" customHeight="1">
      <c r="I1250" s="83"/>
    </row>
    <row r="1251" ht="36.75" customHeight="1">
      <c r="I1251" s="83"/>
    </row>
    <row r="1252" ht="36.75" customHeight="1">
      <c r="I1252" s="83"/>
    </row>
    <row r="1253" ht="36.75" customHeight="1">
      <c r="I1253" s="83"/>
    </row>
    <row r="1254" ht="36.75" customHeight="1">
      <c r="I1254" s="83"/>
    </row>
    <row r="1255" ht="36.75" customHeight="1">
      <c r="I1255" s="83"/>
    </row>
    <row r="1256" ht="36.75" customHeight="1">
      <c r="I1256" s="83"/>
    </row>
    <row r="1257" ht="36.75" customHeight="1">
      <c r="I1257" s="83"/>
    </row>
    <row r="1258" ht="36.75" customHeight="1">
      <c r="I1258" s="83"/>
    </row>
    <row r="1259" ht="36.75" customHeight="1">
      <c r="I1259" s="83"/>
    </row>
    <row r="1260" ht="36.75" customHeight="1">
      <c r="I1260" s="83"/>
    </row>
    <row r="1261" ht="36.75" customHeight="1">
      <c r="I1261" s="83"/>
    </row>
    <row r="1262" ht="36.75" customHeight="1">
      <c r="I1262" s="83"/>
    </row>
    <row r="1263" ht="36.75" customHeight="1">
      <c r="I1263" s="83"/>
    </row>
    <row r="1264" ht="36.75" customHeight="1">
      <c r="I1264" s="83"/>
    </row>
    <row r="1265" ht="36.75" customHeight="1">
      <c r="I1265" s="83"/>
    </row>
    <row r="1266" ht="36.75" customHeight="1">
      <c r="I1266" s="83"/>
    </row>
    <row r="1267" ht="36.75" customHeight="1">
      <c r="I1267" s="83"/>
    </row>
    <row r="1268" ht="36.75" customHeight="1">
      <c r="I1268" s="83"/>
    </row>
    <row r="1269" ht="36.75" customHeight="1">
      <c r="I1269" s="83"/>
    </row>
    <row r="1270" ht="36.75" customHeight="1">
      <c r="I1270" s="83"/>
    </row>
    <row r="1271" ht="36.75" customHeight="1">
      <c r="I1271" s="83"/>
    </row>
    <row r="1272" ht="36.75" customHeight="1">
      <c r="I1272" s="83"/>
    </row>
    <row r="1273" ht="36.75" customHeight="1">
      <c r="I1273" s="83"/>
    </row>
    <row r="1274" ht="36.75" customHeight="1">
      <c r="I1274" s="83"/>
    </row>
    <row r="1275" ht="36.75" customHeight="1">
      <c r="I1275" s="83"/>
    </row>
    <row r="1276" ht="36.75" customHeight="1">
      <c r="I1276" s="83"/>
    </row>
    <row r="1277" ht="36.75" customHeight="1">
      <c r="I1277" s="83"/>
    </row>
    <row r="1278" ht="36.75" customHeight="1">
      <c r="I1278" s="83"/>
    </row>
    <row r="1279" ht="36.75" customHeight="1">
      <c r="I1279" s="83"/>
    </row>
    <row r="1280" ht="36.75" customHeight="1">
      <c r="I1280" s="83"/>
    </row>
    <row r="1281" ht="36.75" customHeight="1">
      <c r="I1281" s="83"/>
    </row>
    <row r="1282" ht="36.75" customHeight="1">
      <c r="I1282" s="83"/>
    </row>
    <row r="1283" ht="36.75" customHeight="1">
      <c r="I1283" s="83"/>
    </row>
    <row r="1284" ht="36.75" customHeight="1">
      <c r="I1284" s="83"/>
    </row>
    <row r="1285" ht="36.75" customHeight="1">
      <c r="I1285" s="83"/>
    </row>
    <row r="1286" ht="36.75" customHeight="1">
      <c r="I1286" s="83"/>
    </row>
    <row r="1287" ht="36.75" customHeight="1">
      <c r="I1287" s="83"/>
    </row>
    <row r="1288" ht="36.75" customHeight="1">
      <c r="I1288" s="83"/>
    </row>
    <row r="1289" ht="36.75" customHeight="1">
      <c r="I1289" s="83"/>
    </row>
    <row r="1290" ht="36.75" customHeight="1">
      <c r="I1290" s="83"/>
    </row>
    <row r="1291" ht="36.75" customHeight="1">
      <c r="I1291" s="83"/>
    </row>
    <row r="1292" ht="36.75" customHeight="1">
      <c r="I1292" s="83"/>
    </row>
    <row r="1293" ht="36.75" customHeight="1">
      <c r="I1293" s="83"/>
    </row>
    <row r="1294" ht="36.75" customHeight="1">
      <c r="I1294" s="83"/>
    </row>
    <row r="1295" ht="36.75" customHeight="1">
      <c r="I1295" s="83"/>
    </row>
    <row r="1296" ht="36.75" customHeight="1">
      <c r="I1296" s="83"/>
    </row>
    <row r="1297" ht="36.75" customHeight="1">
      <c r="I1297" s="83"/>
    </row>
    <row r="1298" ht="36.75" customHeight="1">
      <c r="I1298" s="83"/>
    </row>
    <row r="1299" ht="36.75" customHeight="1">
      <c r="I1299" s="83"/>
    </row>
    <row r="1300" ht="36.75" customHeight="1">
      <c r="I1300" s="83"/>
    </row>
    <row r="1301" ht="36.75" customHeight="1">
      <c r="I1301" s="83"/>
    </row>
    <row r="1302" ht="36.75" customHeight="1">
      <c r="I1302" s="83"/>
    </row>
    <row r="1303" ht="36.75" customHeight="1">
      <c r="I1303" s="83"/>
    </row>
    <row r="1304" ht="36.75" customHeight="1">
      <c r="I1304" s="83"/>
    </row>
    <row r="1305" ht="36.75" customHeight="1">
      <c r="I1305" s="83"/>
    </row>
    <row r="1306" ht="36.75" customHeight="1">
      <c r="I1306" s="83"/>
    </row>
    <row r="1307" ht="36.75" customHeight="1">
      <c r="I1307" s="83"/>
    </row>
    <row r="1308" ht="36.75" customHeight="1">
      <c r="I1308" s="83"/>
    </row>
    <row r="1309" ht="36.75" customHeight="1">
      <c r="I1309" s="83"/>
    </row>
    <row r="1310" ht="36.75" customHeight="1">
      <c r="I1310" s="83"/>
    </row>
    <row r="1311" ht="36.75" customHeight="1">
      <c r="I1311" s="83"/>
    </row>
    <row r="1312" ht="36.75" customHeight="1">
      <c r="I1312" s="83"/>
    </row>
    <row r="1313" ht="36.75" customHeight="1">
      <c r="I1313" s="83"/>
    </row>
    <row r="1314" ht="36.75" customHeight="1">
      <c r="I1314" s="83"/>
    </row>
    <row r="1315" ht="36.75" customHeight="1">
      <c r="I1315" s="83"/>
    </row>
    <row r="1316" ht="36.75" customHeight="1">
      <c r="I1316" s="86"/>
    </row>
    <row r="1317" ht="36.75" customHeight="1">
      <c r="I1317" s="91"/>
    </row>
    <row r="1318" ht="36.75" customHeight="1">
      <c r="I1318" s="92"/>
    </row>
    <row r="1319" ht="36.75" customHeight="1">
      <c r="I1319" s="86"/>
    </row>
    <row r="1320" ht="36.75" customHeight="1">
      <c r="I1320" s="83"/>
    </row>
    <row r="1321" ht="36.75" customHeight="1">
      <c r="I1321" s="83"/>
    </row>
    <row r="1322" ht="36.75" customHeight="1">
      <c r="I1322" s="83"/>
    </row>
    <row r="1323" ht="36.75" customHeight="1">
      <c r="I1323" s="83"/>
    </row>
    <row r="1324" ht="36.75" customHeight="1">
      <c r="I1324" s="83"/>
    </row>
    <row r="1325" ht="36.75" customHeight="1">
      <c r="I1325" s="83"/>
    </row>
    <row r="1326" ht="36.75" customHeight="1">
      <c r="I1326" s="83"/>
    </row>
    <row r="1327" ht="36.75" customHeight="1">
      <c r="I1327" s="83"/>
    </row>
    <row r="1328" ht="36.75" customHeight="1">
      <c r="I1328" s="83"/>
    </row>
    <row r="1329" ht="36.75" customHeight="1">
      <c r="I1329" s="83"/>
    </row>
    <row r="1330" ht="36.75" customHeight="1">
      <c r="I1330" s="83"/>
    </row>
    <row r="1331" ht="36.75" customHeight="1">
      <c r="I1331" s="83"/>
    </row>
    <row r="1332" ht="36.75" customHeight="1">
      <c r="I1332" s="83"/>
    </row>
    <row r="1333" ht="36.75" customHeight="1">
      <c r="I1333" s="83"/>
    </row>
    <row r="1334" ht="36.75" customHeight="1">
      <c r="I1334" s="83"/>
    </row>
    <row r="1335" ht="36.75" customHeight="1">
      <c r="I1335" s="83"/>
    </row>
    <row r="1336" ht="36.75" customHeight="1">
      <c r="I1336" s="83"/>
    </row>
    <row r="1337" ht="36.75" customHeight="1">
      <c r="I1337" s="83"/>
    </row>
    <row r="1338" ht="36.75" customHeight="1">
      <c r="I1338" s="83"/>
    </row>
    <row r="1339" ht="36.75" customHeight="1">
      <c r="I1339" s="83"/>
    </row>
    <row r="1340" ht="36.75" customHeight="1">
      <c r="I1340" s="83"/>
    </row>
    <row r="1341" ht="36.75" customHeight="1">
      <c r="I1341" s="83"/>
    </row>
    <row r="1342" ht="36.75" customHeight="1">
      <c r="I1342" s="83"/>
    </row>
    <row r="1343" ht="36.75" customHeight="1">
      <c r="I1343" s="83"/>
    </row>
    <row r="1344" ht="36.75" customHeight="1">
      <c r="I1344" s="83"/>
    </row>
    <row r="1345" ht="36.75" customHeight="1">
      <c r="I1345" s="83"/>
    </row>
    <row r="1346" ht="36.75" customHeight="1">
      <c r="I1346" s="83"/>
    </row>
    <row r="1347" ht="36.75" customHeight="1">
      <c r="I1347" s="83"/>
    </row>
    <row r="1348" ht="36.75" customHeight="1">
      <c r="I1348" s="83"/>
    </row>
    <row r="1349" ht="36.75" customHeight="1">
      <c r="I1349" s="83"/>
    </row>
    <row r="1350" ht="36.75" customHeight="1">
      <c r="I1350" s="83"/>
    </row>
    <row r="1351" ht="36.75" customHeight="1">
      <c r="I1351" s="83"/>
    </row>
    <row r="1352" ht="36.75" customHeight="1">
      <c r="I1352" s="83"/>
    </row>
    <row r="1353" ht="36.75" customHeight="1">
      <c r="I1353" s="83"/>
    </row>
    <row r="1354" ht="36.75" customHeight="1">
      <c r="I1354" s="83"/>
    </row>
    <row r="1355" ht="36.75" customHeight="1">
      <c r="I1355" s="83"/>
    </row>
    <row r="1356" ht="36.75" customHeight="1">
      <c r="I1356" s="83"/>
    </row>
    <row r="1357" ht="36.75" customHeight="1">
      <c r="I1357" s="83"/>
    </row>
    <row r="1358" ht="36.75" customHeight="1">
      <c r="I1358" s="83"/>
    </row>
    <row r="1359" ht="36.75" customHeight="1">
      <c r="I1359" s="83"/>
    </row>
    <row r="1360" ht="36.75" customHeight="1">
      <c r="I1360" s="83"/>
    </row>
    <row r="1361" ht="36.75" customHeight="1">
      <c r="I1361" s="83"/>
    </row>
    <row r="1362" ht="36.75" customHeight="1">
      <c r="I1362" s="83"/>
    </row>
    <row r="1363" ht="36.75" customHeight="1">
      <c r="I1363" s="83"/>
    </row>
    <row r="1364" ht="36.75" customHeight="1">
      <c r="I1364" s="83"/>
    </row>
    <row r="1365" ht="36.75" customHeight="1">
      <c r="I1365" s="83"/>
    </row>
    <row r="1366" ht="36.75" customHeight="1">
      <c r="I1366" s="83"/>
    </row>
    <row r="1367" ht="36.75" customHeight="1">
      <c r="I1367" s="83"/>
    </row>
    <row r="1368" ht="36.75" customHeight="1">
      <c r="I1368" s="83"/>
    </row>
    <row r="1369" ht="36.75" customHeight="1">
      <c r="I1369" s="83"/>
    </row>
    <row r="1370" ht="36.75" customHeight="1">
      <c r="I1370" s="83"/>
    </row>
    <row r="1371" ht="36.75" customHeight="1">
      <c r="I1371" s="83"/>
    </row>
    <row r="1372" ht="36.75" customHeight="1">
      <c r="I1372" s="83"/>
    </row>
    <row r="1373" ht="36.75" customHeight="1">
      <c r="I1373" s="83"/>
    </row>
    <row r="1374" ht="36.75" customHeight="1">
      <c r="I1374" s="83"/>
    </row>
    <row r="1375" ht="36.75" customHeight="1">
      <c r="I1375" s="83"/>
    </row>
    <row r="1376" ht="36.75" customHeight="1">
      <c r="I1376" s="83"/>
    </row>
    <row r="1377" ht="36.75" customHeight="1">
      <c r="I1377" s="83"/>
    </row>
    <row r="1378" ht="36.75" customHeight="1">
      <c r="I1378" s="83"/>
    </row>
    <row r="1379" ht="36.75" customHeight="1">
      <c r="I1379" s="83"/>
    </row>
    <row r="1380" ht="36.75" customHeight="1">
      <c r="I1380" s="83"/>
    </row>
    <row r="1381" ht="36.75" customHeight="1">
      <c r="I1381" s="83"/>
    </row>
    <row r="1382" ht="36.75" customHeight="1">
      <c r="I1382" s="83"/>
    </row>
    <row r="1383" ht="36.75" customHeight="1">
      <c r="I1383" s="83"/>
    </row>
    <row r="1384" ht="36.75" customHeight="1">
      <c r="I1384" s="83"/>
    </row>
    <row r="1385" ht="36.75" customHeight="1">
      <c r="I1385" s="83"/>
    </row>
    <row r="1386" ht="36.75" customHeight="1">
      <c r="I1386" s="83"/>
    </row>
    <row r="1387" ht="36.75" customHeight="1">
      <c r="I1387" s="83"/>
    </row>
    <row r="1388" ht="36.75" customHeight="1">
      <c r="I1388" s="83"/>
    </row>
    <row r="1389" ht="36.75" customHeight="1">
      <c r="I1389" s="83"/>
    </row>
    <row r="1390" ht="36.75" customHeight="1">
      <c r="I1390" s="86"/>
    </row>
    <row r="1391" ht="36.75" customHeight="1">
      <c r="I1391" s="83"/>
    </row>
    <row r="1392" ht="36.75" customHeight="1">
      <c r="I1392" s="91"/>
    </row>
    <row r="1393" ht="36.75" customHeight="1">
      <c r="I1393" s="86"/>
    </row>
    <row r="1394" ht="36.75" customHeight="1">
      <c r="I1394" s="86"/>
    </row>
    <row r="1395" ht="36.75" customHeight="1">
      <c r="I1395" s="92"/>
    </row>
    <row r="1396" ht="36.75" customHeight="1">
      <c r="I1396" s="86"/>
    </row>
    <row r="1397" ht="36.75" customHeight="1">
      <c r="I1397" s="83"/>
    </row>
    <row r="1398" ht="36.75" customHeight="1">
      <c r="I1398" s="83"/>
    </row>
    <row r="1399" ht="36.75" customHeight="1">
      <c r="I1399" s="83"/>
    </row>
    <row r="1400" ht="36.75" customHeight="1">
      <c r="I1400" s="83"/>
    </row>
    <row r="1401" ht="36.75" customHeight="1">
      <c r="I1401" s="83"/>
    </row>
    <row r="1402" ht="36.75" customHeight="1">
      <c r="I1402" s="83"/>
    </row>
    <row r="1403" ht="36.75" customHeight="1">
      <c r="I1403" s="83"/>
    </row>
    <row r="1404" ht="36.75" customHeight="1">
      <c r="I1404" s="83"/>
    </row>
    <row r="1405" ht="36.75" customHeight="1">
      <c r="I1405" s="83"/>
    </row>
    <row r="1406" ht="36.75" customHeight="1">
      <c r="I1406" s="83"/>
    </row>
    <row r="1407" ht="36.75" customHeight="1">
      <c r="I1407" s="83"/>
    </row>
    <row r="1408" ht="36.75" customHeight="1">
      <c r="I1408" s="83"/>
    </row>
    <row r="1409" ht="36.75" customHeight="1">
      <c r="I1409" s="83"/>
    </row>
    <row r="1410" ht="36.75" customHeight="1">
      <c r="I1410" s="83"/>
    </row>
    <row r="1411" ht="36.75" customHeight="1">
      <c r="I1411" s="83"/>
    </row>
    <row r="1412" ht="36.75" customHeight="1">
      <c r="I1412" s="83"/>
    </row>
    <row r="1413" ht="36.75" customHeight="1">
      <c r="I1413" s="83"/>
    </row>
    <row r="1414" ht="36.75" customHeight="1">
      <c r="I1414" s="83"/>
    </row>
    <row r="1415" ht="36.75" customHeight="1">
      <c r="I1415" s="83"/>
    </row>
    <row r="1416" ht="36.75" customHeight="1">
      <c r="I1416" s="83"/>
    </row>
    <row r="1417" ht="36.75" customHeight="1">
      <c r="I1417" s="83"/>
    </row>
    <row r="1418" ht="36.75" customHeight="1">
      <c r="I1418" s="83"/>
    </row>
    <row r="1419" ht="36.75" customHeight="1">
      <c r="I1419" s="83"/>
    </row>
    <row r="1420" ht="36.75" customHeight="1">
      <c r="I1420" s="83"/>
    </row>
    <row r="1421" ht="36.75" customHeight="1">
      <c r="I1421" s="83"/>
    </row>
    <row r="1422" ht="36.75" customHeight="1">
      <c r="I1422" s="83"/>
    </row>
    <row r="1423" ht="36.75" customHeight="1">
      <c r="I1423" s="83"/>
    </row>
    <row r="1424" ht="36.75" customHeight="1">
      <c r="I1424" s="83"/>
    </row>
    <row r="1425" ht="36.75" customHeight="1">
      <c r="I1425" s="83"/>
    </row>
    <row r="1426" ht="36.75" customHeight="1">
      <c r="I1426" s="83"/>
    </row>
    <row r="1427" ht="36.75" customHeight="1">
      <c r="I1427" s="83"/>
    </row>
    <row r="1428" ht="36.75" customHeight="1">
      <c r="I1428" s="83"/>
    </row>
    <row r="1429" ht="36.75" customHeight="1">
      <c r="I1429" s="83"/>
    </row>
    <row r="1430" ht="36.75" customHeight="1">
      <c r="I1430" s="83"/>
    </row>
    <row r="1431" ht="36.75" customHeight="1">
      <c r="I1431" s="83"/>
    </row>
    <row r="1432" ht="36.75" customHeight="1">
      <c r="I1432" s="83"/>
    </row>
    <row r="1433" ht="36.75" customHeight="1">
      <c r="I1433" s="83"/>
    </row>
    <row r="1434" ht="36.75" customHeight="1">
      <c r="I1434" s="83"/>
    </row>
    <row r="1435" ht="36.75" customHeight="1">
      <c r="I1435" s="83"/>
    </row>
    <row r="1436" ht="36.75" customHeight="1">
      <c r="I1436" s="83"/>
    </row>
    <row r="1437" ht="36.75" customHeight="1">
      <c r="I1437" s="83"/>
    </row>
    <row r="1438" ht="36.75" customHeight="1">
      <c r="I1438" s="83"/>
    </row>
    <row r="1439" ht="36.75" customHeight="1">
      <c r="I1439" s="83"/>
    </row>
    <row r="1440" ht="36.75" customHeight="1">
      <c r="I1440" s="83"/>
    </row>
    <row r="1441" ht="36.75" customHeight="1">
      <c r="I1441" s="83"/>
    </row>
    <row r="1442" ht="36.75" customHeight="1">
      <c r="I1442" s="83"/>
    </row>
    <row r="1443" ht="36.75" customHeight="1">
      <c r="I1443" s="83"/>
    </row>
    <row r="1444" ht="36.75" customHeight="1">
      <c r="I1444" s="83"/>
    </row>
    <row r="1445" ht="36.75" customHeight="1">
      <c r="I1445" s="83"/>
    </row>
    <row r="1446" ht="36.75" customHeight="1">
      <c r="I1446" s="83"/>
    </row>
    <row r="1447" ht="36.75" customHeight="1">
      <c r="I1447" s="83"/>
    </row>
    <row r="1448" ht="36.75" customHeight="1">
      <c r="I1448" s="83"/>
    </row>
    <row r="1449" ht="36.75" customHeight="1">
      <c r="I1449" s="83"/>
    </row>
    <row r="1450" ht="36.75" customHeight="1">
      <c r="I1450" s="83"/>
    </row>
    <row r="1451" ht="36.75" customHeight="1">
      <c r="I1451" s="83"/>
    </row>
    <row r="1452" ht="36.75" customHeight="1">
      <c r="I1452" s="83"/>
    </row>
    <row r="1453" ht="36.75" customHeight="1">
      <c r="I1453" s="83"/>
    </row>
    <row r="1454" ht="36.75" customHeight="1">
      <c r="I1454" s="83"/>
    </row>
    <row r="1455" ht="36.75" customHeight="1">
      <c r="I1455" s="83"/>
    </row>
    <row r="1456" ht="36.75" customHeight="1">
      <c r="I1456" s="83"/>
    </row>
    <row r="1457" ht="36.75" customHeight="1">
      <c r="I1457" s="83"/>
    </row>
    <row r="1458" ht="36.75" customHeight="1">
      <c r="I1458" s="83"/>
    </row>
    <row r="1459" ht="36.75" customHeight="1">
      <c r="I1459" s="83"/>
    </row>
    <row r="1460" ht="36.75" customHeight="1">
      <c r="I1460" s="83"/>
    </row>
    <row r="1461" ht="36.75" customHeight="1">
      <c r="I1461" s="83"/>
    </row>
    <row r="1462" ht="36.75" customHeight="1">
      <c r="I1462" s="83"/>
    </row>
    <row r="1463" ht="36.75" customHeight="1">
      <c r="I1463" s="83"/>
    </row>
    <row r="1464" ht="36.75" customHeight="1">
      <c r="I1464" s="83"/>
    </row>
    <row r="1465" ht="36.75" customHeight="1">
      <c r="I1465" s="83"/>
    </row>
    <row r="1466" ht="36.75" customHeight="1">
      <c r="I1466" s="83"/>
    </row>
    <row r="1467" ht="36.75" customHeight="1">
      <c r="I1467" s="83"/>
    </row>
    <row r="1468" ht="36.75" customHeight="1">
      <c r="I1468" s="83"/>
    </row>
    <row r="1469" ht="36.75" customHeight="1">
      <c r="I1469" s="83"/>
    </row>
    <row r="1470" ht="36.75" customHeight="1">
      <c r="I1470" s="96"/>
    </row>
    <row r="1471" ht="36.75" customHeight="1">
      <c r="I1471" s="92"/>
    </row>
    <row r="1472" ht="36.75" customHeight="1">
      <c r="I1472" s="86"/>
    </row>
    <row r="1473" ht="36.75" customHeight="1">
      <c r="I1473" s="83"/>
    </row>
    <row r="1474" ht="36.75" customHeight="1">
      <c r="I1474" s="83"/>
    </row>
    <row r="1475" ht="36.75" customHeight="1">
      <c r="I1475" s="83"/>
    </row>
    <row r="1476" ht="36.75" customHeight="1">
      <c r="I1476" s="83"/>
    </row>
    <row r="1477" ht="36.75" customHeight="1">
      <c r="I1477" s="83"/>
    </row>
    <row r="1478" ht="36.75" customHeight="1">
      <c r="I1478" s="83"/>
    </row>
    <row r="1479" ht="36.75" customHeight="1">
      <c r="I1479" s="83"/>
    </row>
    <row r="1480" ht="36.75" customHeight="1">
      <c r="I1480" s="83"/>
    </row>
    <row r="1481" ht="36.75" customHeight="1">
      <c r="I1481" s="83"/>
    </row>
    <row r="1482" ht="36.75" customHeight="1">
      <c r="I1482" s="83"/>
    </row>
    <row r="1483" ht="36.75" customHeight="1">
      <c r="I1483" s="83"/>
    </row>
    <row r="1484" ht="36.75" customHeight="1">
      <c r="I1484" s="83"/>
    </row>
    <row r="1485" ht="36.75" customHeight="1">
      <c r="I1485" s="83"/>
    </row>
    <row r="1486" ht="36.75" customHeight="1">
      <c r="I1486" s="83"/>
    </row>
    <row r="1487" ht="36.75" customHeight="1">
      <c r="I1487" s="83"/>
    </row>
    <row r="1488" ht="36.75" customHeight="1">
      <c r="I1488" s="83"/>
    </row>
    <row r="1489" ht="36.75" customHeight="1">
      <c r="I1489" s="83"/>
    </row>
    <row r="1490" ht="36.75" customHeight="1">
      <c r="I1490" s="83"/>
    </row>
    <row r="1491" ht="36.75" customHeight="1">
      <c r="I1491" s="83"/>
    </row>
    <row r="1492" ht="36.75" customHeight="1">
      <c r="I1492" s="83"/>
    </row>
    <row r="1493" ht="36.75" customHeight="1">
      <c r="I1493" s="83"/>
    </row>
    <row r="1494" ht="36.75" customHeight="1">
      <c r="I1494" s="83"/>
    </row>
    <row r="1495" ht="36.75" customHeight="1">
      <c r="I1495" s="83"/>
    </row>
    <row r="1496" ht="36.75" customHeight="1">
      <c r="I1496" s="83"/>
    </row>
    <row r="1497" ht="36.75" customHeight="1">
      <c r="I1497" s="83"/>
    </row>
    <row r="1498" ht="36.75" customHeight="1">
      <c r="I1498" s="83"/>
    </row>
    <row r="1499" ht="36.75" customHeight="1">
      <c r="I1499" s="83"/>
    </row>
    <row r="1500" ht="36.75" customHeight="1">
      <c r="I1500" s="83"/>
    </row>
    <row r="1501" ht="36.75" customHeight="1">
      <c r="I1501" s="83"/>
    </row>
    <row r="1502" ht="36.75" customHeight="1">
      <c r="I1502" s="83"/>
    </row>
    <row r="1503" ht="36.75" customHeight="1">
      <c r="I1503" s="83"/>
    </row>
    <row r="1504" ht="36.75" customHeight="1">
      <c r="I1504" s="83"/>
    </row>
    <row r="1505" ht="36.75" customHeight="1">
      <c r="I1505" s="83"/>
    </row>
    <row r="1506" ht="36.75" customHeight="1">
      <c r="I1506" s="83"/>
    </row>
    <row r="1507" ht="36.75" customHeight="1">
      <c r="I1507" s="83"/>
    </row>
    <row r="1508" ht="36.75" customHeight="1">
      <c r="I1508" s="83"/>
    </row>
    <row r="1509" ht="36.75" customHeight="1">
      <c r="I1509" s="83"/>
    </row>
    <row r="1510" ht="36.75" customHeight="1">
      <c r="I1510" s="83"/>
    </row>
    <row r="1511" ht="36.75" customHeight="1">
      <c r="I1511" s="83"/>
    </row>
    <row r="1512" ht="36.75" customHeight="1">
      <c r="I1512" s="83"/>
    </row>
    <row r="1513" ht="36.75" customHeight="1">
      <c r="I1513" s="83"/>
    </row>
    <row r="1514" ht="36.75" customHeight="1">
      <c r="I1514" s="83"/>
    </row>
    <row r="1515" ht="36.75" customHeight="1">
      <c r="I1515" s="83"/>
    </row>
    <row r="1516" ht="36.75" customHeight="1">
      <c r="I1516" s="83"/>
    </row>
    <row r="1517" ht="36.75" customHeight="1">
      <c r="I1517" s="83"/>
    </row>
    <row r="1518" ht="36.75" customHeight="1">
      <c r="I1518" s="83"/>
    </row>
    <row r="1519" ht="36.75" customHeight="1">
      <c r="I1519" s="83"/>
    </row>
    <row r="1520" ht="36.75" customHeight="1">
      <c r="I1520" s="83"/>
    </row>
    <row r="1521" ht="36.75" customHeight="1">
      <c r="I1521" s="83"/>
    </row>
    <row r="1522" ht="36.75" customHeight="1">
      <c r="I1522" s="83"/>
    </row>
    <row r="1523" ht="36.75" customHeight="1">
      <c r="I1523" s="83"/>
    </row>
    <row r="1524" ht="36.75" customHeight="1">
      <c r="I1524" s="83"/>
    </row>
    <row r="1525" ht="36.75" customHeight="1">
      <c r="I1525" s="83"/>
    </row>
    <row r="1526" ht="36.75" customHeight="1">
      <c r="I1526" s="83"/>
    </row>
    <row r="1527" ht="36.75" customHeight="1">
      <c r="I1527" s="83"/>
    </row>
    <row r="1528" ht="36.75" customHeight="1">
      <c r="I1528" s="83"/>
    </row>
    <row r="1529" ht="36.75" customHeight="1">
      <c r="I1529" s="83"/>
    </row>
    <row r="1530" ht="36.75" customHeight="1">
      <c r="I1530" s="83"/>
    </row>
    <row r="1531" ht="36.75" customHeight="1">
      <c r="I1531" s="83"/>
    </row>
    <row r="1532" ht="36.75" customHeight="1">
      <c r="I1532" s="83"/>
    </row>
    <row r="1533" ht="36.75" customHeight="1">
      <c r="I1533" s="83"/>
    </row>
    <row r="1534" ht="36.75" customHeight="1">
      <c r="I1534" s="83"/>
    </row>
    <row r="1535" ht="36.75" customHeight="1">
      <c r="I1535" s="83"/>
    </row>
    <row r="1536" ht="36.75" customHeight="1">
      <c r="I1536" s="83"/>
    </row>
    <row r="1537" ht="36.75" customHeight="1">
      <c r="I1537" s="83"/>
    </row>
    <row r="1538" ht="36.75" customHeight="1">
      <c r="I1538" s="83"/>
    </row>
    <row r="1539" ht="36.75" customHeight="1">
      <c r="I1539" s="83"/>
    </row>
    <row r="1540" ht="36.75" customHeight="1">
      <c r="I1540" s="83"/>
    </row>
    <row r="1541" ht="36.75" customHeight="1">
      <c r="I1541" s="83"/>
    </row>
    <row r="1542" ht="36.75" customHeight="1">
      <c r="I1542" s="83"/>
    </row>
    <row r="1543" ht="36.75" customHeight="1">
      <c r="I1543" s="83"/>
    </row>
    <row r="1544" ht="36.75" customHeight="1">
      <c r="I1544" s="83"/>
    </row>
    <row r="1545" ht="36.75" customHeight="1">
      <c r="I1545" s="83"/>
    </row>
    <row r="1546" ht="36.75" customHeight="1">
      <c r="I1546" s="83"/>
    </row>
    <row r="1547" ht="36.75" customHeight="1">
      <c r="I1547" s="83"/>
    </row>
    <row r="1548" ht="36.75" customHeight="1">
      <c r="I1548" s="83"/>
    </row>
    <row r="1549" ht="36.75" customHeight="1">
      <c r="I1549" s="83"/>
    </row>
    <row r="1550" ht="36.75" customHeight="1">
      <c r="I1550" s="83"/>
    </row>
    <row r="1551" ht="36.75" customHeight="1">
      <c r="I1551" s="83"/>
    </row>
    <row r="1552" ht="36.75" customHeight="1">
      <c r="I1552" s="83"/>
    </row>
    <row r="1553" ht="36.75" customHeight="1">
      <c r="I1553" s="83"/>
    </row>
    <row r="1554" ht="36.75" customHeight="1">
      <c r="I1554" s="83"/>
    </row>
    <row r="1555" ht="36.75" customHeight="1">
      <c r="I1555" s="83"/>
    </row>
    <row r="1556" ht="36.75" customHeight="1">
      <c r="I1556" s="83"/>
    </row>
    <row r="1557" ht="36.75" customHeight="1">
      <c r="I1557" s="83"/>
    </row>
    <row r="1558" ht="36.75" customHeight="1">
      <c r="I1558" s="83"/>
    </row>
    <row r="1559" ht="36.75" customHeight="1">
      <c r="I1559" s="83"/>
    </row>
    <row r="1560" ht="36.75" customHeight="1">
      <c r="I1560" s="83"/>
    </row>
    <row r="1561" ht="36.75" customHeight="1">
      <c r="I1561" s="83"/>
    </row>
    <row r="1562" ht="36.75" customHeight="1">
      <c r="I1562" s="92"/>
    </row>
    <row r="1563" ht="36.75" customHeight="1">
      <c r="I1563" s="86"/>
    </row>
    <row r="1564" ht="36.75" customHeight="1">
      <c r="I1564" s="83"/>
    </row>
    <row r="1565" ht="36.75" customHeight="1">
      <c r="I1565" s="83"/>
    </row>
    <row r="1566" ht="36.75" customHeight="1">
      <c r="I1566" s="83"/>
    </row>
    <row r="1567" ht="36.75" customHeight="1">
      <c r="I1567" s="83"/>
    </row>
    <row r="1568" ht="36.75" customHeight="1">
      <c r="I1568" s="83"/>
    </row>
    <row r="1569" ht="36.75" customHeight="1">
      <c r="I1569" s="83"/>
    </row>
    <row r="1570" ht="36.75" customHeight="1">
      <c r="I1570" s="83"/>
    </row>
    <row r="1571" ht="36.75" customHeight="1">
      <c r="I1571" s="83"/>
    </row>
    <row r="1572" ht="36.75" customHeight="1">
      <c r="I1572" s="83"/>
    </row>
    <row r="1573" ht="36.75" customHeight="1">
      <c r="I1573" s="83"/>
    </row>
    <row r="1574" ht="36.75" customHeight="1">
      <c r="I1574" s="83"/>
    </row>
    <row r="1575" ht="36.75" customHeight="1">
      <c r="I1575" s="83"/>
    </row>
    <row r="1576" ht="36.75" customHeight="1">
      <c r="I1576" s="83"/>
    </row>
    <row r="1577" ht="36.75" customHeight="1">
      <c r="I1577" s="83"/>
    </row>
    <row r="1578" ht="36.75" customHeight="1">
      <c r="I1578" s="83"/>
    </row>
    <row r="1579" ht="36.75" customHeight="1">
      <c r="I1579" s="83"/>
    </row>
    <row r="1580" ht="36.75" customHeight="1">
      <c r="I1580" s="83"/>
    </row>
    <row r="1581" ht="36.75" customHeight="1">
      <c r="I1581" s="83"/>
    </row>
    <row r="1582" ht="36.75" customHeight="1">
      <c r="I1582" s="83"/>
    </row>
    <row r="1583" ht="36.75" customHeight="1">
      <c r="I1583" s="83"/>
    </row>
    <row r="1584" ht="36.75" customHeight="1">
      <c r="I1584" s="83"/>
    </row>
    <row r="1585" ht="36.75" customHeight="1">
      <c r="I1585" s="83"/>
    </row>
    <row r="1586" ht="36.75" customHeight="1">
      <c r="I1586" s="83"/>
    </row>
    <row r="1587" ht="36.75" customHeight="1">
      <c r="I1587" s="83"/>
    </row>
    <row r="1588" ht="36.75" customHeight="1">
      <c r="I1588" s="83"/>
    </row>
    <row r="1589" ht="36.75" customHeight="1">
      <c r="I1589" s="83"/>
    </row>
    <row r="1590" ht="36.75" customHeight="1">
      <c r="I1590" s="83"/>
    </row>
    <row r="1591" ht="36.75" customHeight="1">
      <c r="I1591" s="83"/>
    </row>
    <row r="1592" ht="36.75" customHeight="1">
      <c r="I1592" s="83"/>
    </row>
    <row r="1593" ht="36.75" customHeight="1">
      <c r="I1593" s="83"/>
    </row>
    <row r="1594" ht="36.75" customHeight="1">
      <c r="I1594" s="83"/>
    </row>
    <row r="1595" ht="36.75" customHeight="1">
      <c r="I1595" s="83"/>
    </row>
    <row r="1596" ht="36.75" customHeight="1">
      <c r="I1596" s="83"/>
    </row>
    <row r="1597" ht="36.75" customHeight="1">
      <c r="I1597" s="83"/>
    </row>
    <row r="1598" ht="36.75" customHeight="1">
      <c r="I1598" s="83"/>
    </row>
    <row r="1599" ht="36.75" customHeight="1">
      <c r="I1599" s="83"/>
    </row>
    <row r="1600" ht="36.75" customHeight="1">
      <c r="I1600" s="83"/>
    </row>
    <row r="1601" ht="36.75" customHeight="1">
      <c r="I1601" s="83"/>
    </row>
    <row r="1602" ht="36.75" customHeight="1">
      <c r="I1602" s="83"/>
    </row>
    <row r="1603" ht="36.75" customHeight="1">
      <c r="I1603" s="83"/>
    </row>
    <row r="1604" ht="36.75" customHeight="1">
      <c r="I1604" s="83"/>
    </row>
    <row r="1605" ht="36.75" customHeight="1">
      <c r="I1605" s="83"/>
    </row>
    <row r="1606" ht="36.75" customHeight="1">
      <c r="I1606" s="83"/>
    </row>
    <row r="1607" ht="36.75" customHeight="1">
      <c r="I1607" s="83"/>
    </row>
    <row r="1608" ht="36.75" customHeight="1">
      <c r="I1608" s="83"/>
    </row>
    <row r="1609" ht="36.75" customHeight="1">
      <c r="I1609" s="83"/>
    </row>
    <row r="1610" ht="36.75" customHeight="1">
      <c r="I1610" s="83"/>
    </row>
    <row r="1611" ht="36.75" customHeight="1">
      <c r="I1611" s="83"/>
    </row>
    <row r="1612" ht="36.75" customHeight="1">
      <c r="I1612" s="83"/>
    </row>
    <row r="1613" ht="36.75" customHeight="1">
      <c r="I1613" s="86"/>
    </row>
    <row r="1614" ht="36.75" customHeight="1">
      <c r="I1614" s="83"/>
    </row>
    <row r="1615" ht="36.75" customHeight="1">
      <c r="I1615" s="83"/>
    </row>
    <row r="1616" ht="36.75" customHeight="1">
      <c r="I1616" s="83"/>
    </row>
    <row r="1617" ht="36.75" customHeight="1">
      <c r="I1617" s="83"/>
    </row>
    <row r="1618" ht="36.75" customHeight="1">
      <c r="I1618" s="83"/>
    </row>
    <row r="1619" ht="36.75" customHeight="1">
      <c r="I1619" s="83"/>
    </row>
    <row r="1620" ht="36.75" customHeight="1">
      <c r="I1620" s="83"/>
    </row>
    <row r="1621" ht="36.75" customHeight="1">
      <c r="I1621" s="83"/>
    </row>
    <row r="1622" ht="36.75" customHeight="1">
      <c r="I1622" s="83"/>
    </row>
    <row r="1623" ht="36.75" customHeight="1">
      <c r="I1623" s="83"/>
    </row>
    <row r="1624" ht="36.75" customHeight="1">
      <c r="I1624" s="83"/>
    </row>
    <row r="1625" ht="36.75" customHeight="1">
      <c r="I1625" s="83"/>
    </row>
    <row r="1626" ht="36.75" customHeight="1">
      <c r="I1626" s="83"/>
    </row>
    <row r="1627" ht="36.75" customHeight="1">
      <c r="I1627" s="83"/>
    </row>
    <row r="1628" ht="36.75" customHeight="1">
      <c r="I1628" s="83"/>
    </row>
    <row r="1629" ht="36.75" customHeight="1">
      <c r="I1629" s="92"/>
    </row>
    <row r="1630" ht="36.75" customHeight="1">
      <c r="I1630" s="86"/>
    </row>
    <row r="1631" ht="36.75" customHeight="1">
      <c r="I1631" s="83"/>
    </row>
    <row r="1632" ht="36.75" customHeight="1">
      <c r="I1632" s="83"/>
    </row>
    <row r="1633" ht="36.75" customHeight="1">
      <c r="I1633" s="83"/>
    </row>
    <row r="1634" ht="36.75" customHeight="1">
      <c r="I1634" s="83"/>
    </row>
    <row r="1635" ht="36.75" customHeight="1">
      <c r="I1635" s="83"/>
    </row>
    <row r="1636" ht="36.75" customHeight="1">
      <c r="I1636" s="83"/>
    </row>
    <row r="1637" ht="36.75" customHeight="1">
      <c r="I1637" s="83"/>
    </row>
    <row r="1638" ht="36.75" customHeight="1">
      <c r="I1638" s="83"/>
    </row>
    <row r="1639" ht="36.75" customHeight="1">
      <c r="I1639" s="83"/>
    </row>
    <row r="1640" ht="36.75" customHeight="1">
      <c r="I1640" s="83"/>
    </row>
    <row r="1641" ht="36.75" customHeight="1">
      <c r="I1641" s="83"/>
    </row>
    <row r="1642" ht="36.75" customHeight="1">
      <c r="I1642" s="83"/>
    </row>
    <row r="1643" ht="36.75" customHeight="1">
      <c r="I1643" s="83"/>
    </row>
    <row r="1644" ht="36.75" customHeight="1">
      <c r="I1644" s="83"/>
    </row>
    <row r="1645" ht="36.75" customHeight="1">
      <c r="I1645" s="83"/>
    </row>
    <row r="1646" ht="36.75" customHeight="1">
      <c r="I1646" s="83"/>
    </row>
    <row r="1647" ht="36.75" customHeight="1">
      <c r="I1647" s="83"/>
    </row>
    <row r="1648" ht="36.75" customHeight="1">
      <c r="I1648" s="83"/>
    </row>
    <row r="1649" ht="36.75" customHeight="1">
      <c r="I1649" s="83"/>
    </row>
    <row r="1650" ht="36.75" customHeight="1">
      <c r="I1650" s="83"/>
    </row>
    <row r="1651" ht="36.75" customHeight="1">
      <c r="I1651" s="83"/>
    </row>
    <row r="1652" ht="36.75" customHeight="1">
      <c r="I1652" s="83"/>
    </row>
    <row r="1653" ht="36.75" customHeight="1">
      <c r="I1653" s="83"/>
    </row>
    <row r="1654" ht="36.75" customHeight="1">
      <c r="I1654" s="83"/>
    </row>
    <row r="1655" ht="36.75" customHeight="1">
      <c r="I1655" s="83"/>
    </row>
    <row r="1656" ht="36.75" customHeight="1">
      <c r="I1656" s="83"/>
    </row>
    <row r="1657" ht="36.75" customHeight="1">
      <c r="I1657" s="83"/>
    </row>
    <row r="1658" ht="36.75" customHeight="1">
      <c r="I1658" s="83"/>
    </row>
    <row r="1659" ht="36.75" customHeight="1">
      <c r="I1659" s="83"/>
    </row>
    <row r="1660" ht="36.75" customHeight="1">
      <c r="I1660" s="83"/>
    </row>
    <row r="1661" ht="36.75" customHeight="1">
      <c r="I1661" s="83"/>
    </row>
    <row r="1662" ht="36.75" customHeight="1">
      <c r="I1662" s="83"/>
    </row>
    <row r="1663" ht="36.75" customHeight="1">
      <c r="I1663" s="83"/>
    </row>
    <row r="1664" ht="36.75" customHeight="1">
      <c r="I1664" s="83"/>
    </row>
    <row r="1665" ht="36.75" customHeight="1">
      <c r="I1665" s="83"/>
    </row>
    <row r="1666" ht="36.75" customHeight="1">
      <c r="I1666" s="83"/>
    </row>
    <row r="1667" ht="36.75" customHeight="1">
      <c r="I1667" s="83"/>
    </row>
    <row r="1668" ht="36.75" customHeight="1">
      <c r="I1668" s="83"/>
    </row>
    <row r="1669" ht="36.75" customHeight="1">
      <c r="I1669" s="83"/>
    </row>
    <row r="1670" ht="36.75" customHeight="1">
      <c r="I1670" s="83"/>
    </row>
    <row r="1671" ht="36.75" customHeight="1">
      <c r="I1671" s="83"/>
    </row>
    <row r="1672" ht="36.75" customHeight="1">
      <c r="I1672" s="83"/>
    </row>
    <row r="1673" ht="36.75" customHeight="1">
      <c r="I1673" s="83"/>
    </row>
    <row r="1674" ht="36.75" customHeight="1">
      <c r="I1674" s="83"/>
    </row>
    <row r="1675" ht="36.75" customHeight="1">
      <c r="I1675" s="83"/>
    </row>
    <row r="1676" ht="36.75" customHeight="1">
      <c r="I1676" s="83"/>
    </row>
    <row r="1677" ht="36.75" customHeight="1">
      <c r="I1677" s="83"/>
    </row>
    <row r="1678" ht="36.75" customHeight="1">
      <c r="I1678" s="83"/>
    </row>
    <row r="1679" ht="36.75" customHeight="1">
      <c r="I1679" s="83"/>
    </row>
    <row r="1680" ht="36.75" customHeight="1">
      <c r="I1680" s="83"/>
    </row>
    <row r="1681" ht="36.75" customHeight="1">
      <c r="I1681" s="83"/>
    </row>
    <row r="1682" ht="36.75" customHeight="1">
      <c r="I1682" s="83"/>
    </row>
    <row r="1683" ht="36.75" customHeight="1">
      <c r="I1683" s="83"/>
    </row>
    <row r="1684" ht="36.75" customHeight="1">
      <c r="I1684" s="83"/>
    </row>
    <row r="1685" ht="36.75" customHeight="1">
      <c r="I1685" s="83"/>
    </row>
    <row r="1686" ht="36.75" customHeight="1">
      <c r="I1686" s="83"/>
    </row>
    <row r="1687" ht="36.75" customHeight="1">
      <c r="I1687" s="83"/>
    </row>
    <row r="1688" ht="36.75" customHeight="1">
      <c r="I1688" s="83"/>
    </row>
    <row r="1689" ht="36.75" customHeight="1">
      <c r="I1689" s="83"/>
    </row>
    <row r="1690" ht="36.75" customHeight="1">
      <c r="I1690" s="83"/>
    </row>
    <row r="1691" ht="36.75" customHeight="1">
      <c r="I1691" s="83"/>
    </row>
    <row r="1692" ht="36.75" customHeight="1">
      <c r="I1692" s="83"/>
    </row>
    <row r="1693" ht="36.75" customHeight="1">
      <c r="I1693" s="83"/>
    </row>
    <row r="1694" ht="36.75" customHeight="1">
      <c r="I1694" s="83"/>
    </row>
    <row r="1695" ht="36.75" customHeight="1">
      <c r="I1695" s="83"/>
    </row>
    <row r="1696" ht="36.75" customHeight="1">
      <c r="I1696" s="83"/>
    </row>
    <row r="1697" ht="36.75" customHeight="1">
      <c r="I1697" s="83"/>
    </row>
    <row r="1698" ht="36.75" customHeight="1">
      <c r="I1698" s="83"/>
    </row>
    <row r="1699" ht="36.75" customHeight="1">
      <c r="I1699" s="83"/>
    </row>
    <row r="1700" ht="36.75" customHeight="1">
      <c r="I1700" s="83"/>
    </row>
    <row r="1701" ht="36.75" customHeight="1">
      <c r="I1701" s="83"/>
    </row>
    <row r="1702" ht="36.75" customHeight="1">
      <c r="I1702" s="83"/>
    </row>
    <row r="1703" ht="36.75" customHeight="1">
      <c r="I1703" s="83"/>
    </row>
    <row r="1704" ht="36.75" customHeight="1">
      <c r="I1704" s="83"/>
    </row>
    <row r="1705" ht="36.75" customHeight="1">
      <c r="I1705" s="83"/>
    </row>
    <row r="1706" ht="36.75" customHeight="1">
      <c r="I1706" s="83"/>
    </row>
    <row r="1707" ht="36.75" customHeight="1">
      <c r="I1707" s="83"/>
    </row>
    <row r="1708" ht="36.75" customHeight="1">
      <c r="I1708" s="83"/>
    </row>
    <row r="1709" ht="36.75" customHeight="1">
      <c r="I1709" s="83"/>
    </row>
    <row r="1710" ht="36.75" customHeight="1">
      <c r="I1710" s="83"/>
    </row>
    <row r="1711" ht="36.75" customHeight="1">
      <c r="I1711" s="83"/>
    </row>
    <row r="1712" ht="36.75" customHeight="1">
      <c r="I1712" s="83"/>
    </row>
    <row r="1713" ht="36.75" customHeight="1">
      <c r="I1713" s="83"/>
    </row>
    <row r="1714" ht="36.75" customHeight="1">
      <c r="I1714" s="83"/>
    </row>
    <row r="1715" ht="36.75" customHeight="1">
      <c r="I1715" s="83"/>
    </row>
    <row r="1716" ht="36.75" customHeight="1">
      <c r="I1716" s="83"/>
    </row>
    <row r="1717" ht="36.75" customHeight="1">
      <c r="I1717" s="86"/>
    </row>
    <row r="1718" ht="36.75" customHeight="1">
      <c r="I1718" s="86"/>
    </row>
    <row r="1719" ht="36.75" customHeight="1">
      <c r="I1719" s="86"/>
    </row>
    <row r="1720" ht="36.75" customHeight="1">
      <c r="I1720" s="83"/>
    </row>
    <row r="1721" ht="36.75" customHeight="1">
      <c r="I1721" s="92"/>
    </row>
    <row r="1722" ht="36.75" customHeight="1">
      <c r="I1722" s="86"/>
    </row>
    <row r="1723" ht="36.75" customHeight="1">
      <c r="I1723" s="83"/>
    </row>
    <row r="1724" ht="36.75" customHeight="1">
      <c r="I1724" s="83"/>
    </row>
    <row r="1725" ht="36.75" customHeight="1">
      <c r="I1725" s="83"/>
    </row>
    <row r="1726" ht="36.75" customHeight="1">
      <c r="I1726" s="83"/>
    </row>
    <row r="1727" ht="36.75" customHeight="1">
      <c r="I1727" s="83"/>
    </row>
    <row r="1728" ht="36.75" customHeight="1">
      <c r="I1728" s="83"/>
    </row>
    <row r="1729" ht="36.75" customHeight="1">
      <c r="I1729" s="83"/>
    </row>
    <row r="1730" ht="36.75" customHeight="1">
      <c r="I1730" s="83"/>
    </row>
    <row r="1731" ht="36.75" customHeight="1">
      <c r="I1731" s="83"/>
    </row>
    <row r="1732" ht="36.75" customHeight="1">
      <c r="I1732" s="83"/>
    </row>
    <row r="1733" ht="36.75" customHeight="1">
      <c r="I1733" s="83"/>
    </row>
    <row r="1734" ht="36.75" customHeight="1">
      <c r="I1734" s="83"/>
    </row>
    <row r="1735" ht="36.75" customHeight="1">
      <c r="I1735" s="83"/>
    </row>
    <row r="1736" ht="36.75" customHeight="1">
      <c r="I1736" s="83"/>
    </row>
    <row r="1737" ht="36.75" customHeight="1">
      <c r="I1737" s="83"/>
    </row>
    <row r="1738" ht="36.75" customHeight="1">
      <c r="I1738" s="83"/>
    </row>
    <row r="1739" ht="36.75" customHeight="1">
      <c r="I1739" s="83"/>
    </row>
    <row r="1740" ht="36.75" customHeight="1">
      <c r="I1740" s="83"/>
    </row>
    <row r="1741" ht="36.75" customHeight="1">
      <c r="I1741" s="83"/>
    </row>
    <row r="1742" ht="36.75" customHeight="1">
      <c r="I1742" s="83"/>
    </row>
    <row r="1743" ht="36.75" customHeight="1">
      <c r="I1743" s="83"/>
    </row>
    <row r="1744" ht="36.75" customHeight="1">
      <c r="I1744" s="83"/>
    </row>
    <row r="1745" ht="36.75" customHeight="1">
      <c r="I1745" s="83"/>
    </row>
    <row r="1746" ht="36.75" customHeight="1">
      <c r="I1746" s="83"/>
    </row>
    <row r="1747" ht="36.75" customHeight="1">
      <c r="I1747" s="83"/>
    </row>
    <row r="1748" ht="36.75" customHeight="1">
      <c r="I1748" s="83"/>
    </row>
    <row r="1749" ht="36.75" customHeight="1">
      <c r="I1749" s="83"/>
    </row>
    <row r="1750" ht="36.75" customHeight="1">
      <c r="I1750" s="83"/>
    </row>
    <row r="1751" ht="36.75" customHeight="1">
      <c r="I1751" s="83"/>
    </row>
    <row r="1752" ht="36.75" customHeight="1">
      <c r="I1752" s="83"/>
    </row>
    <row r="1753" ht="36.75" customHeight="1">
      <c r="I1753" s="83"/>
    </row>
    <row r="1754" ht="36.75" customHeight="1">
      <c r="I1754" s="83"/>
    </row>
    <row r="1755" ht="36.75" customHeight="1">
      <c r="I1755" s="83"/>
    </row>
    <row r="1756" ht="36.75" customHeight="1">
      <c r="I1756" s="83"/>
    </row>
    <row r="1757" ht="36.75" customHeight="1">
      <c r="I1757" s="83"/>
    </row>
    <row r="1758" ht="36.75" customHeight="1">
      <c r="I1758" s="83"/>
    </row>
    <row r="1759" ht="36.75" customHeight="1">
      <c r="I1759" s="83"/>
    </row>
    <row r="1760" ht="36.75" customHeight="1">
      <c r="I1760" s="83"/>
    </row>
    <row r="1761" ht="36.75" customHeight="1">
      <c r="I1761" s="83"/>
    </row>
    <row r="1762" ht="36.75" customHeight="1">
      <c r="I1762" s="83"/>
    </row>
    <row r="1763" ht="36.75" customHeight="1">
      <c r="I1763" s="83"/>
    </row>
    <row r="1764" ht="36.75" customHeight="1">
      <c r="I1764" s="83"/>
    </row>
    <row r="1765" ht="36.75" customHeight="1">
      <c r="I1765" s="83"/>
    </row>
    <row r="1766" ht="36.75" customHeight="1">
      <c r="I1766" s="83"/>
    </row>
    <row r="1767" ht="36.75" customHeight="1">
      <c r="I1767" s="83"/>
    </row>
    <row r="1768" ht="36.75" customHeight="1">
      <c r="I1768" s="83"/>
    </row>
    <row r="1769" ht="36.75" customHeight="1">
      <c r="I1769" s="83"/>
    </row>
    <row r="1770" ht="36.75" customHeight="1">
      <c r="I1770" s="83"/>
    </row>
    <row r="1771" ht="36.75" customHeight="1">
      <c r="I1771" s="83"/>
    </row>
    <row r="1772" ht="36.75" customHeight="1">
      <c r="I1772" s="83"/>
    </row>
    <row r="1773" ht="36.75" customHeight="1">
      <c r="I1773" s="83"/>
    </row>
    <row r="1774" ht="36.75" customHeight="1">
      <c r="I1774" s="83"/>
    </row>
    <row r="1775" ht="36.75" customHeight="1">
      <c r="I1775" s="83"/>
    </row>
    <row r="1776" ht="36.75" customHeight="1">
      <c r="I1776" s="83"/>
    </row>
    <row r="1777" ht="36.75" customHeight="1">
      <c r="I1777" s="83"/>
    </row>
    <row r="1778" ht="36.75" customHeight="1">
      <c r="I1778" s="83"/>
    </row>
    <row r="1779" ht="36.75" customHeight="1">
      <c r="I1779" s="83"/>
    </row>
    <row r="1780" ht="36.75" customHeight="1">
      <c r="I1780" s="83"/>
    </row>
    <row r="1781" ht="36.75" customHeight="1">
      <c r="I1781" s="83"/>
    </row>
    <row r="1782" ht="36.75" customHeight="1">
      <c r="I1782" s="83"/>
    </row>
    <row r="1783" ht="36.75" customHeight="1">
      <c r="I1783" s="83"/>
    </row>
    <row r="1784" ht="36.75" customHeight="1">
      <c r="I1784" s="83"/>
    </row>
    <row r="1785" ht="36.75" customHeight="1">
      <c r="I1785" s="83"/>
    </row>
    <row r="1786" ht="36.75" customHeight="1">
      <c r="I1786" s="83"/>
    </row>
    <row r="1787" ht="36.75" customHeight="1">
      <c r="I1787" s="83"/>
    </row>
    <row r="1788" ht="36.75" customHeight="1">
      <c r="I1788" s="83"/>
    </row>
    <row r="1789" ht="36.75" customHeight="1">
      <c r="I1789" s="83"/>
    </row>
    <row r="1790" ht="36.75" customHeight="1">
      <c r="I1790" s="83"/>
    </row>
    <row r="1791" ht="36.75" customHeight="1">
      <c r="I1791" s="83"/>
    </row>
    <row r="1792" ht="36.75" customHeight="1">
      <c r="I1792" s="83"/>
    </row>
    <row r="1793" ht="36.75" customHeight="1">
      <c r="I1793" s="83"/>
    </row>
    <row r="1794" ht="36.75" customHeight="1">
      <c r="I1794" s="83"/>
    </row>
    <row r="1795" ht="36.75" customHeight="1">
      <c r="I1795" s="83"/>
    </row>
    <row r="1796" ht="36.75" customHeight="1">
      <c r="I1796" s="83"/>
    </row>
    <row r="1797" ht="36.75" customHeight="1">
      <c r="I1797" s="83"/>
    </row>
    <row r="1798" ht="36.75" customHeight="1">
      <c r="I1798" s="83"/>
    </row>
    <row r="1799" ht="36.75" customHeight="1">
      <c r="I1799" s="83"/>
    </row>
    <row r="1800" ht="36.75" customHeight="1">
      <c r="I1800" s="83"/>
    </row>
    <row r="1801" ht="36.75" customHeight="1">
      <c r="I1801" s="83"/>
    </row>
    <row r="1802" ht="36.75" customHeight="1">
      <c r="I1802" s="86"/>
    </row>
    <row r="1803" ht="36.75" customHeight="1">
      <c r="I1803" s="86"/>
    </row>
    <row r="1804" ht="36.75" customHeight="1">
      <c r="I1804" s="86"/>
    </row>
    <row r="1805" ht="36.75" customHeight="1">
      <c r="I1805" s="86"/>
    </row>
    <row r="1806" ht="36.75" customHeight="1">
      <c r="I1806" s="92"/>
    </row>
    <row r="1807" ht="36.75" customHeight="1">
      <c r="I1807" s="86"/>
    </row>
    <row r="1808" ht="36.75" customHeight="1">
      <c r="I1808" s="83"/>
    </row>
    <row r="1809" ht="36.75" customHeight="1">
      <c r="I1809" s="83"/>
    </row>
    <row r="1810" ht="36.75" customHeight="1">
      <c r="I1810" s="83"/>
    </row>
    <row r="1811" ht="36.75" customHeight="1">
      <c r="I1811" s="83"/>
    </row>
    <row r="1812" ht="36.75" customHeight="1">
      <c r="I1812" s="83"/>
    </row>
    <row r="1813" ht="36.75" customHeight="1">
      <c r="I1813" s="83"/>
    </row>
    <row r="1814" ht="36.75" customHeight="1">
      <c r="I1814" s="83"/>
    </row>
    <row r="1815" ht="36.75" customHeight="1">
      <c r="I1815" s="83"/>
    </row>
    <row r="1816" ht="36.75" customHeight="1">
      <c r="I1816" s="83"/>
    </row>
    <row r="1817" ht="36.75" customHeight="1">
      <c r="I1817" s="83"/>
    </row>
    <row r="1818" ht="36.75" customHeight="1">
      <c r="I1818" s="83"/>
    </row>
    <row r="1819" ht="36.75" customHeight="1">
      <c r="I1819" s="83"/>
    </row>
    <row r="1820" ht="36.75" customHeight="1">
      <c r="I1820" s="83"/>
    </row>
    <row r="1821" ht="36.75" customHeight="1">
      <c r="I1821" s="83"/>
    </row>
    <row r="1822" ht="36.75" customHeight="1">
      <c r="I1822" s="83"/>
    </row>
    <row r="1823" ht="36.75" customHeight="1">
      <c r="I1823" s="83"/>
    </row>
    <row r="1824" ht="36.75" customHeight="1">
      <c r="I1824" s="83"/>
    </row>
    <row r="1825" ht="36.75" customHeight="1">
      <c r="I1825" s="83"/>
    </row>
    <row r="1826" ht="36.75" customHeight="1">
      <c r="I1826" s="83"/>
    </row>
    <row r="1827" ht="36.75" customHeight="1">
      <c r="I1827" s="83"/>
    </row>
    <row r="1828" ht="36.75" customHeight="1">
      <c r="I1828" s="83"/>
    </row>
    <row r="1829" ht="36.75" customHeight="1">
      <c r="I1829" s="83"/>
    </row>
    <row r="1830" ht="36.75" customHeight="1">
      <c r="I1830" s="83"/>
    </row>
    <row r="1831" ht="36.75" customHeight="1">
      <c r="I1831" s="83"/>
    </row>
    <row r="1832" ht="36.75" customHeight="1">
      <c r="I1832" s="83"/>
    </row>
    <row r="1833" ht="36.75" customHeight="1">
      <c r="I1833" s="83"/>
    </row>
    <row r="1834" ht="36.75" customHeight="1">
      <c r="I1834" s="83"/>
    </row>
    <row r="1835" ht="36.75" customHeight="1">
      <c r="I1835" s="83"/>
    </row>
    <row r="1836" ht="36.75" customHeight="1">
      <c r="I1836" s="83"/>
    </row>
    <row r="1837" ht="36.75" customHeight="1">
      <c r="I1837" s="83"/>
    </row>
    <row r="1838" ht="36.75" customHeight="1">
      <c r="I1838" s="83"/>
    </row>
    <row r="1839" ht="36.75" customHeight="1">
      <c r="I1839" s="83"/>
    </row>
    <row r="1840" ht="36.75" customHeight="1">
      <c r="I1840" s="83"/>
    </row>
    <row r="1841" ht="36.75" customHeight="1">
      <c r="I1841" s="83"/>
    </row>
    <row r="1842" ht="36.75" customHeight="1">
      <c r="I1842" s="83"/>
    </row>
    <row r="1843" ht="36.75" customHeight="1">
      <c r="I1843" s="83"/>
    </row>
    <row r="1844" ht="36.75" customHeight="1">
      <c r="I1844" s="83"/>
    </row>
    <row r="1845" ht="36.75" customHeight="1">
      <c r="I1845" s="83"/>
    </row>
    <row r="1846" ht="36.75" customHeight="1">
      <c r="I1846" s="83"/>
    </row>
    <row r="1847" ht="36.75" customHeight="1">
      <c r="I1847" s="83"/>
    </row>
    <row r="1848" ht="36.75" customHeight="1">
      <c r="I1848" s="83"/>
    </row>
    <row r="1849" ht="36.75" customHeight="1">
      <c r="I1849" s="83"/>
    </row>
    <row r="1850" ht="36.75" customHeight="1">
      <c r="I1850" s="83"/>
    </row>
    <row r="1851" ht="36.75" customHeight="1">
      <c r="I1851" s="83"/>
    </row>
    <row r="1852" ht="36.75" customHeight="1">
      <c r="I1852" s="83"/>
    </row>
    <row r="1853" ht="36.75" customHeight="1">
      <c r="I1853" s="83"/>
    </row>
    <row r="1854" ht="36.75" customHeight="1">
      <c r="I1854" s="83"/>
    </row>
    <row r="1855" ht="36.75" customHeight="1">
      <c r="I1855" s="83"/>
    </row>
    <row r="1856" ht="36.75" customHeight="1">
      <c r="I1856" s="83"/>
    </row>
    <row r="1857" ht="36.75" customHeight="1">
      <c r="I1857" s="83"/>
    </row>
    <row r="1858" ht="36.75" customHeight="1">
      <c r="I1858" s="83"/>
    </row>
    <row r="1859" ht="36.75" customHeight="1">
      <c r="I1859" s="83"/>
    </row>
    <row r="1860" ht="36.75" customHeight="1">
      <c r="I1860" s="83"/>
    </row>
    <row r="1861" ht="36.75" customHeight="1">
      <c r="I1861" s="83"/>
    </row>
    <row r="1862" ht="36.75" customHeight="1">
      <c r="I1862" s="83"/>
    </row>
    <row r="1863" ht="36.75" customHeight="1">
      <c r="I1863" s="83"/>
    </row>
    <row r="1864" ht="36.75" customHeight="1">
      <c r="I1864" s="83"/>
    </row>
    <row r="1865" ht="36.75" customHeight="1">
      <c r="I1865" s="83"/>
    </row>
    <row r="1866" ht="36.75" customHeight="1">
      <c r="I1866" s="83"/>
    </row>
    <row r="1867" ht="36.75" customHeight="1">
      <c r="I1867" s="83"/>
    </row>
    <row r="1868" ht="36.75" customHeight="1">
      <c r="I1868" s="83"/>
    </row>
    <row r="1869" ht="36.75" customHeight="1">
      <c r="I1869" s="83"/>
    </row>
    <row r="1870" ht="36.75" customHeight="1">
      <c r="I1870" s="83"/>
    </row>
    <row r="1871" ht="36.75" customHeight="1">
      <c r="I1871" s="83"/>
    </row>
    <row r="1872" ht="36.75" customHeight="1">
      <c r="I1872" s="83"/>
    </row>
    <row r="1873" ht="36.75" customHeight="1">
      <c r="I1873" s="83"/>
    </row>
    <row r="1874" ht="36.75" customHeight="1">
      <c r="I1874" s="83"/>
    </row>
    <row r="1875" ht="36.75" customHeight="1">
      <c r="I1875" s="83"/>
    </row>
    <row r="1876" ht="36.75" customHeight="1">
      <c r="I1876" s="91"/>
    </row>
    <row r="1877" ht="36.75" customHeight="1">
      <c r="I1877" s="91"/>
    </row>
    <row r="1878" ht="36.75" customHeight="1">
      <c r="I1878" s="91"/>
    </row>
    <row r="1879" ht="36.75" customHeight="1">
      <c r="I1879" s="91"/>
    </row>
    <row r="1880" ht="36.75" customHeight="1">
      <c r="I1880" s="91"/>
    </row>
    <row r="1881" ht="36.75" customHeight="1">
      <c r="I1881" s="91"/>
    </row>
    <row r="1882" ht="36.75" customHeight="1">
      <c r="I1882" s="83"/>
    </row>
    <row r="1883" ht="36.75" customHeight="1">
      <c r="I1883" s="83"/>
    </row>
    <row r="1884" ht="36.75" customHeight="1">
      <c r="I1884" s="92"/>
    </row>
    <row r="1885" ht="36.75" customHeight="1">
      <c r="I1885" s="86"/>
    </row>
    <row r="1886" ht="36.75" customHeight="1">
      <c r="I1886" s="83"/>
    </row>
    <row r="1887" ht="36.75" customHeight="1">
      <c r="I1887" s="83"/>
    </row>
    <row r="1888" ht="36.75" customHeight="1">
      <c r="I1888" s="83"/>
    </row>
    <row r="1889" ht="36.75" customHeight="1">
      <c r="I1889" s="83"/>
    </row>
    <row r="1890" ht="36.75" customHeight="1">
      <c r="I1890" s="83"/>
    </row>
    <row r="1891" ht="36.75" customHeight="1">
      <c r="I1891" s="83"/>
    </row>
    <row r="1892" ht="36.75" customHeight="1">
      <c r="I1892" s="83"/>
    </row>
    <row r="1893" ht="36.75" customHeight="1">
      <c r="I1893" s="83"/>
    </row>
    <row r="1894" ht="36.75" customHeight="1">
      <c r="I1894" s="83"/>
    </row>
    <row r="1895" ht="36.75" customHeight="1">
      <c r="I1895" s="83"/>
    </row>
    <row r="1896" ht="36.75" customHeight="1">
      <c r="I1896" s="83"/>
    </row>
    <row r="1897" ht="36.75" customHeight="1">
      <c r="I1897" s="83"/>
    </row>
    <row r="1898" ht="36.75" customHeight="1">
      <c r="I1898" s="83"/>
    </row>
    <row r="1899" ht="36.75" customHeight="1">
      <c r="I1899" s="83"/>
    </row>
    <row r="1900" ht="36.75" customHeight="1">
      <c r="I1900" s="83"/>
    </row>
    <row r="1901" ht="36.75" customHeight="1">
      <c r="I1901" s="83"/>
    </row>
    <row r="1902" ht="36.75" customHeight="1">
      <c r="I1902" s="83"/>
    </row>
    <row r="1903" ht="36.75" customHeight="1">
      <c r="I1903" s="83"/>
    </row>
    <row r="1904" ht="36.75" customHeight="1">
      <c r="I1904" s="83"/>
    </row>
    <row r="1905" ht="36.75" customHeight="1">
      <c r="I1905" s="83"/>
    </row>
    <row r="1906" ht="36.75" customHeight="1">
      <c r="I1906" s="83"/>
    </row>
    <row r="1907" ht="36.75" customHeight="1">
      <c r="I1907" s="83"/>
    </row>
    <row r="1908" ht="36.75" customHeight="1">
      <c r="I1908" s="83"/>
    </row>
    <row r="1909" ht="36.75" customHeight="1">
      <c r="I1909" s="83"/>
    </row>
    <row r="1910" ht="36.75" customHeight="1">
      <c r="I1910" s="83"/>
    </row>
    <row r="1911" ht="36.75" customHeight="1">
      <c r="I1911" s="83"/>
    </row>
    <row r="1912" ht="36.75" customHeight="1">
      <c r="I1912" s="83"/>
    </row>
    <row r="1913" ht="36.75" customHeight="1">
      <c r="I1913" s="83"/>
    </row>
    <row r="1914" ht="36.75" customHeight="1">
      <c r="I1914" s="83"/>
    </row>
    <row r="1915" ht="36.75" customHeight="1">
      <c r="I1915" s="83"/>
    </row>
    <row r="1916" ht="36.75" customHeight="1">
      <c r="I1916" s="83"/>
    </row>
    <row r="1917" ht="36.75" customHeight="1">
      <c r="I1917" s="83"/>
    </row>
    <row r="1918" ht="36.75" customHeight="1">
      <c r="I1918" s="83"/>
    </row>
    <row r="1919" ht="36.75" customHeight="1">
      <c r="I1919" s="83"/>
    </row>
    <row r="1920" ht="36.75" customHeight="1">
      <c r="I1920" s="83"/>
    </row>
    <row r="1921" ht="36.75" customHeight="1">
      <c r="I1921" s="83"/>
    </row>
    <row r="1922" ht="36.75" customHeight="1">
      <c r="I1922" s="83"/>
    </row>
    <row r="1923" ht="36.75" customHeight="1">
      <c r="I1923" s="83"/>
    </row>
    <row r="1924" ht="36.75" customHeight="1">
      <c r="I1924" s="83"/>
    </row>
    <row r="1925" ht="36.75" customHeight="1">
      <c r="I1925" s="83"/>
    </row>
    <row r="1926" ht="36.75" customHeight="1">
      <c r="I1926" s="83"/>
    </row>
    <row r="1927" ht="36.75" customHeight="1">
      <c r="I1927" s="83"/>
    </row>
    <row r="1928" ht="36.75" customHeight="1">
      <c r="I1928" s="83"/>
    </row>
    <row r="1929" ht="36.75" customHeight="1">
      <c r="I1929" s="83"/>
    </row>
    <row r="1930" ht="36.75" customHeight="1">
      <c r="I1930" s="83"/>
    </row>
    <row r="1931" ht="36.75" customHeight="1">
      <c r="I1931" s="83"/>
    </row>
    <row r="1932" ht="36.75" customHeight="1">
      <c r="I1932" s="83"/>
    </row>
    <row r="1933" ht="36.75" customHeight="1">
      <c r="I1933" s="83"/>
    </row>
    <row r="1934" ht="36.75" customHeight="1">
      <c r="I1934" s="83"/>
    </row>
    <row r="1935" ht="36.75" customHeight="1">
      <c r="I1935" s="83"/>
    </row>
    <row r="1936" ht="36.75" customHeight="1">
      <c r="I1936" s="83"/>
    </row>
    <row r="1937" ht="36.75" customHeight="1">
      <c r="I1937" s="83"/>
    </row>
    <row r="1938" ht="36.75" customHeight="1">
      <c r="I1938" s="83"/>
    </row>
    <row r="1939" ht="36.75" customHeight="1">
      <c r="I1939" s="83"/>
    </row>
    <row r="1940" ht="36.75" customHeight="1">
      <c r="I1940" s="83"/>
    </row>
    <row r="1941" ht="36.75" customHeight="1">
      <c r="I1941" s="83"/>
    </row>
    <row r="1942" ht="36.75" customHeight="1">
      <c r="I1942" s="83"/>
    </row>
    <row r="1943" ht="36.75" customHeight="1">
      <c r="I1943" s="83"/>
    </row>
    <row r="1944" ht="36.75" customHeight="1">
      <c r="I1944" s="83"/>
    </row>
    <row r="1945" ht="36.75" customHeight="1">
      <c r="I1945" s="83"/>
    </row>
    <row r="1946" ht="36.75" customHeight="1">
      <c r="I1946" s="83"/>
    </row>
    <row r="1947" ht="36.75" customHeight="1">
      <c r="I1947" s="83"/>
    </row>
    <row r="1948" ht="36.75" customHeight="1">
      <c r="I1948" s="83"/>
    </row>
    <row r="1949" ht="36.75" customHeight="1">
      <c r="I1949" s="83"/>
    </row>
    <row r="1950" ht="36.75" customHeight="1">
      <c r="I1950" s="83"/>
    </row>
    <row r="1951" ht="36.75" customHeight="1">
      <c r="I1951" s="83"/>
    </row>
    <row r="1952" ht="36.75" customHeight="1">
      <c r="I1952" s="83"/>
    </row>
    <row r="1953" ht="36.75" customHeight="1">
      <c r="I1953" s="83"/>
    </row>
    <row r="1954" ht="36.75" customHeight="1">
      <c r="I1954" s="83"/>
    </row>
    <row r="1955" ht="36.75" customHeight="1">
      <c r="I1955" s="83"/>
    </row>
    <row r="1956" ht="36.75" customHeight="1">
      <c r="I1956" s="83"/>
    </row>
    <row r="1957" ht="36.75" customHeight="1">
      <c r="I1957" s="83"/>
    </row>
    <row r="1958" ht="36.75" customHeight="1">
      <c r="I1958" s="83"/>
    </row>
  </sheetData>
  <sheetProtection/>
  <autoFilter ref="A3:A401"/>
  <mergeCells count="445">
    <mergeCell ref="A387:C387"/>
    <mergeCell ref="A69:I69"/>
    <mergeCell ref="A122:I122"/>
    <mergeCell ref="A360:I360"/>
    <mergeCell ref="A292:C292"/>
    <mergeCell ref="A284:C284"/>
    <mergeCell ref="A271:D271"/>
    <mergeCell ref="A331:C331"/>
    <mergeCell ref="A364:C364"/>
    <mergeCell ref="A353:C353"/>
    <mergeCell ref="A359:C359"/>
    <mergeCell ref="A342:C342"/>
    <mergeCell ref="K72:L72"/>
    <mergeCell ref="K97:M97"/>
    <mergeCell ref="A75:C75"/>
    <mergeCell ref="A82:A83"/>
    <mergeCell ref="A117:C117"/>
    <mergeCell ref="A111:C111"/>
    <mergeCell ref="A103:C103"/>
    <mergeCell ref="D108:H108"/>
    <mergeCell ref="A74:C74"/>
    <mergeCell ref="A100:C100"/>
    <mergeCell ref="D324:H324"/>
    <mergeCell ref="A330:C330"/>
    <mergeCell ref="A333:C333"/>
    <mergeCell ref="A361:C361"/>
    <mergeCell ref="A328:C328"/>
    <mergeCell ref="A344:I344"/>
    <mergeCell ref="A357:C357"/>
    <mergeCell ref="A347:C347"/>
    <mergeCell ref="A351:I351"/>
    <mergeCell ref="A338:C338"/>
    <mergeCell ref="A35:C35"/>
    <mergeCell ref="K65:M65"/>
    <mergeCell ref="A93:I93"/>
    <mergeCell ref="A94:C94"/>
    <mergeCell ref="A50:C50"/>
    <mergeCell ref="A80:C80"/>
    <mergeCell ref="A54:C54"/>
    <mergeCell ref="A60:C60"/>
    <mergeCell ref="A88:C88"/>
    <mergeCell ref="A138:D138"/>
    <mergeCell ref="A95:C95"/>
    <mergeCell ref="A104:C104"/>
    <mergeCell ref="A79:C79"/>
    <mergeCell ref="A124:C124"/>
    <mergeCell ref="A332:C332"/>
    <mergeCell ref="A115:C115"/>
    <mergeCell ref="D298:H298"/>
    <mergeCell ref="A296:C296"/>
    <mergeCell ref="A305:C305"/>
    <mergeCell ref="K26:L26"/>
    <mergeCell ref="A37:C37"/>
    <mergeCell ref="A40:C40"/>
    <mergeCell ref="A38:I38"/>
    <mergeCell ref="A39:C39"/>
    <mergeCell ref="A76:C76"/>
    <mergeCell ref="A59:C59"/>
    <mergeCell ref="A67:C67"/>
    <mergeCell ref="A31:C31"/>
    <mergeCell ref="A51:C51"/>
    <mergeCell ref="A5:I5"/>
    <mergeCell ref="A140:I140"/>
    <mergeCell ref="A15:C15"/>
    <mergeCell ref="A62:I62"/>
    <mergeCell ref="A63:C63"/>
    <mergeCell ref="A68:C68"/>
    <mergeCell ref="A86:C86"/>
    <mergeCell ref="A10:C10"/>
    <mergeCell ref="A77:C77"/>
    <mergeCell ref="A30:C30"/>
    <mergeCell ref="A304:C304"/>
    <mergeCell ref="A341:C341"/>
    <mergeCell ref="A316:C316"/>
    <mergeCell ref="A257:C257"/>
    <mergeCell ref="A306:C306"/>
    <mergeCell ref="A318:C318"/>
    <mergeCell ref="A293:C293"/>
    <mergeCell ref="A303:I303"/>
    <mergeCell ref="A291:C291"/>
    <mergeCell ref="A329:I329"/>
    <mergeCell ref="A120:C120"/>
    <mergeCell ref="A106:C106"/>
    <mergeCell ref="A112:C112"/>
    <mergeCell ref="A200:C200"/>
    <mergeCell ref="A192:C192"/>
    <mergeCell ref="I108:I109"/>
    <mergeCell ref="A43:C43"/>
    <mergeCell ref="A91:C91"/>
    <mergeCell ref="A66:C66"/>
    <mergeCell ref="A119:C119"/>
    <mergeCell ref="A114:C114"/>
    <mergeCell ref="L233:N233"/>
    <mergeCell ref="A64:C64"/>
    <mergeCell ref="B298:B299"/>
    <mergeCell ref="A297:I297"/>
    <mergeCell ref="A11:C11"/>
    <mergeCell ref="A52:C52"/>
    <mergeCell ref="A20:C20"/>
    <mergeCell ref="A21:C21"/>
    <mergeCell ref="A25:C25"/>
    <mergeCell ref="A26:C26"/>
    <mergeCell ref="A13:C13"/>
    <mergeCell ref="A45:C45"/>
    <mergeCell ref="A32:I32"/>
    <mergeCell ref="A29:C29"/>
    <mergeCell ref="A12:I12"/>
    <mergeCell ref="A315:C315"/>
    <mergeCell ref="A302:C302"/>
    <mergeCell ref="A307:C307"/>
    <mergeCell ref="A301:C301"/>
    <mergeCell ref="C298:C299"/>
    <mergeCell ref="A298:A299"/>
    <mergeCell ref="A19:C19"/>
    <mergeCell ref="A23:C23"/>
    <mergeCell ref="A47:C47"/>
    <mergeCell ref="A213:I213"/>
    <mergeCell ref="A142:A143"/>
    <mergeCell ref="A24:C24"/>
    <mergeCell ref="I274:I275"/>
    <mergeCell ref="A53:C53"/>
    <mergeCell ref="A171:C171"/>
    <mergeCell ref="A84:C84"/>
    <mergeCell ref="A141:I141"/>
    <mergeCell ref="A270:D270"/>
    <mergeCell ref="I270:I271"/>
    <mergeCell ref="A311:C311"/>
    <mergeCell ref="A323:I323"/>
    <mergeCell ref="A372:C372"/>
    <mergeCell ref="A367:C367"/>
    <mergeCell ref="A369:C369"/>
    <mergeCell ref="A370:C370"/>
    <mergeCell ref="A371:C371"/>
    <mergeCell ref="A363:I363"/>
    <mergeCell ref="D345:H345"/>
    <mergeCell ref="A319:C319"/>
    <mergeCell ref="A294:C294"/>
    <mergeCell ref="A295:C295"/>
    <mergeCell ref="A300:C300"/>
    <mergeCell ref="A324:A325"/>
    <mergeCell ref="B324:B325"/>
    <mergeCell ref="A308:C308"/>
    <mergeCell ref="A310:C310"/>
    <mergeCell ref="A317:C317"/>
    <mergeCell ref="A309:C309"/>
    <mergeCell ref="A314:C314"/>
    <mergeCell ref="A283:C283"/>
    <mergeCell ref="A286:C286"/>
    <mergeCell ref="A290:C290"/>
    <mergeCell ref="A287:C287"/>
    <mergeCell ref="D274:H274"/>
    <mergeCell ref="A288:C288"/>
    <mergeCell ref="A276:C276"/>
    <mergeCell ref="A279:I279"/>
    <mergeCell ref="A285:C285"/>
    <mergeCell ref="A264:C264"/>
    <mergeCell ref="A263:I263"/>
    <mergeCell ref="A281:C281"/>
    <mergeCell ref="A280:C280"/>
    <mergeCell ref="A274:A275"/>
    <mergeCell ref="A267:C267"/>
    <mergeCell ref="A272:I272"/>
    <mergeCell ref="A268:C268"/>
    <mergeCell ref="C274:C275"/>
    <mergeCell ref="B274:B275"/>
    <mergeCell ref="A248:I248"/>
    <mergeCell ref="A254:C254"/>
    <mergeCell ref="A253:C253"/>
    <mergeCell ref="A251:C251"/>
    <mergeCell ref="A252:C252"/>
    <mergeCell ref="A241:C241"/>
    <mergeCell ref="A250:C250"/>
    <mergeCell ref="A234:C234"/>
    <mergeCell ref="A238:C238"/>
    <mergeCell ref="D244:H244"/>
    <mergeCell ref="A247:C247"/>
    <mergeCell ref="A235:C235"/>
    <mergeCell ref="A237:C237"/>
    <mergeCell ref="A199:C199"/>
    <mergeCell ref="A212:C212"/>
    <mergeCell ref="A202:C202"/>
    <mergeCell ref="A132:C132"/>
    <mergeCell ref="A215:C215"/>
    <mergeCell ref="A174:C174"/>
    <mergeCell ref="A176:C176"/>
    <mergeCell ref="A167:A168"/>
    <mergeCell ref="A147:C147"/>
    <mergeCell ref="A135:C135"/>
    <mergeCell ref="A158:C158"/>
    <mergeCell ref="A128:I128"/>
    <mergeCell ref="A96:C96"/>
    <mergeCell ref="A105:C105"/>
    <mergeCell ref="A116:C116"/>
    <mergeCell ref="A97:C97"/>
    <mergeCell ref="A123:C123"/>
    <mergeCell ref="A125:I125"/>
    <mergeCell ref="I138:I139"/>
    <mergeCell ref="A148:I148"/>
    <mergeCell ref="A170:C170"/>
    <mergeCell ref="A163:C163"/>
    <mergeCell ref="B167:B168"/>
    <mergeCell ref="A156:C156"/>
    <mergeCell ref="A161:C161"/>
    <mergeCell ref="A160:C160"/>
    <mergeCell ref="A159:C159"/>
    <mergeCell ref="A162:C162"/>
    <mergeCell ref="A165:C165"/>
    <mergeCell ref="A157:C157"/>
    <mergeCell ref="A154:C154"/>
    <mergeCell ref="A155:C155"/>
    <mergeCell ref="A150:C150"/>
    <mergeCell ref="A41:C41"/>
    <mergeCell ref="A44:C44"/>
    <mergeCell ref="A49:I49"/>
    <mergeCell ref="A46:C46"/>
    <mergeCell ref="A133:C133"/>
    <mergeCell ref="A134:C134"/>
    <mergeCell ref="A126:C126"/>
    <mergeCell ref="A22:I22"/>
    <mergeCell ref="A27:C27"/>
    <mergeCell ref="A28:C28"/>
    <mergeCell ref="A81:I81"/>
    <mergeCell ref="A72:I72"/>
    <mergeCell ref="A36:C36"/>
    <mergeCell ref="A55:C55"/>
    <mergeCell ref="B33:B34"/>
    <mergeCell ref="A78:C78"/>
    <mergeCell ref="A57:A58"/>
    <mergeCell ref="A145:C145"/>
    <mergeCell ref="B142:B143"/>
    <mergeCell ref="A118:C118"/>
    <mergeCell ref="A127:C127"/>
    <mergeCell ref="A121:C121"/>
    <mergeCell ref="A71:C71"/>
    <mergeCell ref="A144:C144"/>
    <mergeCell ref="A110:C110"/>
    <mergeCell ref="A137:C137"/>
    <mergeCell ref="A87:C87"/>
    <mergeCell ref="D142:H142"/>
    <mergeCell ref="A139:D139"/>
    <mergeCell ref="A131:I131"/>
    <mergeCell ref="I142:I143"/>
    <mergeCell ref="C142:C143"/>
    <mergeCell ref="A65:C65"/>
    <mergeCell ref="D82:H82"/>
    <mergeCell ref="A101:C101"/>
    <mergeCell ref="A85:C85"/>
    <mergeCell ref="A73:C73"/>
    <mergeCell ref="A153:C153"/>
    <mergeCell ref="A146:C146"/>
    <mergeCell ref="A149:C149"/>
    <mergeCell ref="A17:C17"/>
    <mergeCell ref="A108:A109"/>
    <mergeCell ref="A90:C90"/>
    <mergeCell ref="A107:I107"/>
    <mergeCell ref="A92:C92"/>
    <mergeCell ref="A102:C102"/>
    <mergeCell ref="A98:C98"/>
    <mergeCell ref="C195:C196"/>
    <mergeCell ref="A33:A34"/>
    <mergeCell ref="B57:B58"/>
    <mergeCell ref="C57:C58"/>
    <mergeCell ref="A169:C169"/>
    <mergeCell ref="A164:C164"/>
    <mergeCell ref="A188:C188"/>
    <mergeCell ref="B82:B83"/>
    <mergeCell ref="C82:C83"/>
    <mergeCell ref="A193:C193"/>
    <mergeCell ref="A166:I166"/>
    <mergeCell ref="A194:I194"/>
    <mergeCell ref="I167:I168"/>
    <mergeCell ref="A172:I172"/>
    <mergeCell ref="A173:C173"/>
    <mergeCell ref="A184:I184"/>
    <mergeCell ref="A185:C185"/>
    <mergeCell ref="C167:C168"/>
    <mergeCell ref="A182:C182"/>
    <mergeCell ref="A179:C179"/>
    <mergeCell ref="I324:I325"/>
    <mergeCell ref="I375:I376"/>
    <mergeCell ref="A207:C207"/>
    <mergeCell ref="A201:C201"/>
    <mergeCell ref="A382:C382"/>
    <mergeCell ref="D375:H375"/>
    <mergeCell ref="A368:C368"/>
    <mergeCell ref="A246:C246"/>
    <mergeCell ref="C244:C245"/>
    <mergeCell ref="A230:C230"/>
    <mergeCell ref="A181:C181"/>
    <mergeCell ref="A362:C362"/>
    <mergeCell ref="A258:C258"/>
    <mergeCell ref="A273:I273"/>
    <mergeCell ref="A365:C365"/>
    <mergeCell ref="A358:C358"/>
    <mergeCell ref="A312:C312"/>
    <mergeCell ref="A313:C313"/>
    <mergeCell ref="A265:C265"/>
    <mergeCell ref="A218:C218"/>
    <mergeCell ref="A219:C219"/>
    <mergeCell ref="A345:A346"/>
    <mergeCell ref="A352:C352"/>
    <mergeCell ref="A266:C266"/>
    <mergeCell ref="A277:C277"/>
    <mergeCell ref="C223:C224"/>
    <mergeCell ref="A228:I228"/>
    <mergeCell ref="B223:B224"/>
    <mergeCell ref="D223:H223"/>
    <mergeCell ref="A373:C373"/>
    <mergeCell ref="A394:C394"/>
    <mergeCell ref="A397:C397"/>
    <mergeCell ref="A398:D398"/>
    <mergeCell ref="A381:C381"/>
    <mergeCell ref="B345:B346"/>
    <mergeCell ref="A385:C385"/>
    <mergeCell ref="A396:C396"/>
    <mergeCell ref="A384:C384"/>
    <mergeCell ref="A388:C388"/>
    <mergeCell ref="A379:C379"/>
    <mergeCell ref="A378:C378"/>
    <mergeCell ref="I398:I399"/>
    <mergeCell ref="A389:C389"/>
    <mergeCell ref="A70:C70"/>
    <mergeCell ref="A383:C383"/>
    <mergeCell ref="A399:D399"/>
    <mergeCell ref="A395:C395"/>
    <mergeCell ref="A375:A376"/>
    <mergeCell ref="A393:C393"/>
    <mergeCell ref="A259:C259"/>
    <mergeCell ref="A261:C261"/>
    <mergeCell ref="A400:I400"/>
    <mergeCell ref="A374:I374"/>
    <mergeCell ref="C375:C376"/>
    <mergeCell ref="A377:C377"/>
    <mergeCell ref="B375:B376"/>
    <mergeCell ref="A386:C386"/>
    <mergeCell ref="A391:I391"/>
    <mergeCell ref="A392:C392"/>
    <mergeCell ref="A18:C18"/>
    <mergeCell ref="A14:C14"/>
    <mergeCell ref="C345:C346"/>
    <mergeCell ref="A343:C343"/>
    <mergeCell ref="A349:C349"/>
    <mergeCell ref="I345:I346"/>
    <mergeCell ref="A249:C249"/>
    <mergeCell ref="A278:C278"/>
    <mergeCell ref="A334:C334"/>
    <mergeCell ref="A260:C260"/>
    <mergeCell ref="C33:C34"/>
    <mergeCell ref="A56:I56"/>
    <mergeCell ref="A255:C255"/>
    <mergeCell ref="A256:C256"/>
    <mergeCell ref="D7:H7"/>
    <mergeCell ref="A136:C136"/>
    <mergeCell ref="I33:I34"/>
    <mergeCell ref="I82:I83"/>
    <mergeCell ref="A113:C113"/>
    <mergeCell ref="I244:I245"/>
    <mergeCell ref="B7:B8"/>
    <mergeCell ref="A129:C129"/>
    <mergeCell ref="A16:C16"/>
    <mergeCell ref="I57:I58"/>
    <mergeCell ref="D33:H33"/>
    <mergeCell ref="B108:B109"/>
    <mergeCell ref="C108:C109"/>
    <mergeCell ref="A61:C61"/>
    <mergeCell ref="A42:C42"/>
    <mergeCell ref="D57:H57"/>
    <mergeCell ref="A151:I151"/>
    <mergeCell ref="A152:C152"/>
    <mergeCell ref="A1:I1"/>
    <mergeCell ref="A2:I2"/>
    <mergeCell ref="A3:I3"/>
    <mergeCell ref="A4:I4"/>
    <mergeCell ref="A6:I6"/>
    <mergeCell ref="C7:C8"/>
    <mergeCell ref="A7:A8"/>
    <mergeCell ref="A190:C190"/>
    <mergeCell ref="I195:I196"/>
    <mergeCell ref="A9:C9"/>
    <mergeCell ref="I7:I8"/>
    <mergeCell ref="A178:C178"/>
    <mergeCell ref="A89:C89"/>
    <mergeCell ref="A99:C99"/>
    <mergeCell ref="A195:A196"/>
    <mergeCell ref="A177:C177"/>
    <mergeCell ref="A206:C206"/>
    <mergeCell ref="B195:B196"/>
    <mergeCell ref="A175:C175"/>
    <mergeCell ref="A236:C236"/>
    <mergeCell ref="D195:H195"/>
    <mergeCell ref="D167:H167"/>
    <mergeCell ref="A180:C180"/>
    <mergeCell ref="A187:I187"/>
    <mergeCell ref="A191:C191"/>
    <mergeCell ref="A183:C183"/>
    <mergeCell ref="A227:C227"/>
    <mergeCell ref="A226:C226"/>
    <mergeCell ref="A222:I222"/>
    <mergeCell ref="A244:A245"/>
    <mergeCell ref="B244:B245"/>
    <mergeCell ref="A189:C189"/>
    <mergeCell ref="I223:I224"/>
    <mergeCell ref="A197:C197"/>
    <mergeCell ref="A243:I243"/>
    <mergeCell ref="A203:C203"/>
    <mergeCell ref="A217:C217"/>
    <mergeCell ref="A216:C216"/>
    <mergeCell ref="I298:I299"/>
    <mergeCell ref="A231:C231"/>
    <mergeCell ref="A210:I210"/>
    <mergeCell ref="A209:C209"/>
    <mergeCell ref="A289:C289"/>
    <mergeCell ref="A269:C269"/>
    <mergeCell ref="A282:C282"/>
    <mergeCell ref="A229:C229"/>
    <mergeCell ref="C324:C325"/>
    <mergeCell ref="A240:C240"/>
    <mergeCell ref="A204:C204"/>
    <mergeCell ref="A205:C205"/>
    <mergeCell ref="A221:C221"/>
    <mergeCell ref="A198:C198"/>
    <mergeCell ref="A208:C208"/>
    <mergeCell ref="A211:C211"/>
    <mergeCell ref="A214:C214"/>
    <mergeCell ref="A220:C220"/>
    <mergeCell ref="A354:B354"/>
    <mergeCell ref="A340:C340"/>
    <mergeCell ref="A233:C233"/>
    <mergeCell ref="A225:C225"/>
    <mergeCell ref="A223:A224"/>
    <mergeCell ref="A232:C232"/>
    <mergeCell ref="A327:C327"/>
    <mergeCell ref="A239:C239"/>
    <mergeCell ref="A242:C242"/>
    <mergeCell ref="A326:C326"/>
    <mergeCell ref="A348:C348"/>
    <mergeCell ref="A380:C380"/>
    <mergeCell ref="A356:C356"/>
    <mergeCell ref="A335:C335"/>
    <mergeCell ref="A366:C366"/>
    <mergeCell ref="A337:C337"/>
    <mergeCell ref="A336:C336"/>
    <mergeCell ref="A350:C350"/>
    <mergeCell ref="A355:C355"/>
    <mergeCell ref="A339:C339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Acer</cp:lastModifiedBy>
  <cp:lastPrinted>2023-05-18T09:34:39Z</cp:lastPrinted>
  <dcterms:created xsi:type="dcterms:W3CDTF">2009-10-19T06:28:23Z</dcterms:created>
  <dcterms:modified xsi:type="dcterms:W3CDTF">2023-05-23T12:36:17Z</dcterms:modified>
  <cp:category/>
  <cp:version/>
  <cp:contentType/>
  <cp:contentStatus/>
</cp:coreProperties>
</file>