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75" windowWidth="13920" windowHeight="9210" activeTab="0"/>
  </bookViews>
  <sheets>
    <sheet name="Меню" sheetId="1" r:id="rId1"/>
  </sheets>
  <definedNames>
    <definedName name="_xlnm._FilterDatabase" localSheetId="0" hidden="1">'Меню'!$A$3:$A$417</definedName>
  </definedNames>
  <calcPr fullCalcOnLoad="1"/>
</workbook>
</file>

<file path=xl/sharedStrings.xml><?xml version="1.0" encoding="utf-8"?>
<sst xmlns="http://schemas.openxmlformats.org/spreadsheetml/2006/main" count="776" uniqueCount="285">
  <si>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</si>
  <si>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</si>
  <si>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</si>
  <si>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</si>
  <si>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</si>
  <si>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</si>
  <si>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</si>
  <si>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</si>
  <si>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</si>
  <si>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</si>
  <si>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</si>
  <si>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</si>
  <si>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</si>
  <si>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</si>
  <si>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</si>
  <si>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</si>
  <si>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</si>
  <si>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</si>
  <si>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Хлеб ржаной</t>
  </si>
  <si>
    <t>сыр</t>
  </si>
  <si>
    <t>или Хлеб пшеничный витаминизированный</t>
  </si>
  <si>
    <t>Хлеб пшеничный</t>
  </si>
  <si>
    <t>200/5</t>
  </si>
  <si>
    <t>ИЛИ</t>
  </si>
  <si>
    <t>30/10</t>
  </si>
  <si>
    <t xml:space="preserve">1 день </t>
  </si>
  <si>
    <t>200/20</t>
  </si>
  <si>
    <t>Йогурт молочный полужирный в индивидуальной упаковке</t>
  </si>
  <si>
    <t>100/5</t>
  </si>
  <si>
    <t>12 день</t>
  </si>
  <si>
    <t>13 день</t>
  </si>
  <si>
    <t>14 день</t>
  </si>
  <si>
    <t>15 день</t>
  </si>
  <si>
    <t>11 день</t>
  </si>
  <si>
    <t>100</t>
  </si>
  <si>
    <t>или Хлеб ржаной витаминизированный</t>
  </si>
  <si>
    <t>Возрастная категория: с 12 лет и старше</t>
  </si>
  <si>
    <t>Меню содержит обязательные вложения - титульный лист, аннотацию, накопительную ведомость, 
таблицу распределения энергетической ценности  (калорийности) на отдельные приемы пищи,
 таблицу суммарных объемов блюд по приемам пищи (в граммах  - не менее)</t>
  </si>
  <si>
    <t>№ рецептуры</t>
  </si>
  <si>
    <t>ИТОГО:</t>
  </si>
  <si>
    <t>НОРМА ПИЩЕВЫХ ВЕЩЕСТВ И ЭНЕРГИИ ЗА НЕДЕЛЮ (100%)*:</t>
  </si>
  <si>
    <t>Обед</t>
  </si>
  <si>
    <t>250/10/5</t>
  </si>
  <si>
    <t>250/5</t>
  </si>
  <si>
    <t>250/10</t>
  </si>
  <si>
    <t>№106-2013, Пермь</t>
  </si>
  <si>
    <t xml:space="preserve"> №451-2004</t>
  </si>
  <si>
    <t>№516-2004</t>
  </si>
  <si>
    <t xml:space="preserve"> №458-2006, Москва</t>
  </si>
  <si>
    <t xml:space="preserve">Рис припущенный </t>
  </si>
  <si>
    <t>№512-2004</t>
  </si>
  <si>
    <t xml:space="preserve">Бутерброд с сыром </t>
  </si>
  <si>
    <t>№3-2004</t>
  </si>
  <si>
    <t xml:space="preserve">Пюре картофельное </t>
  </si>
  <si>
    <t xml:space="preserve"> №520-2004</t>
  </si>
  <si>
    <t>№70-2006, Москва</t>
  </si>
  <si>
    <t>№110-2004</t>
  </si>
  <si>
    <t xml:space="preserve"> №224-2004 </t>
  </si>
  <si>
    <t xml:space="preserve">Компот из кураги  </t>
  </si>
  <si>
    <t>№638-2004</t>
  </si>
  <si>
    <t xml:space="preserve">Фрукты в ассортименте </t>
  </si>
  <si>
    <t>№458-2006, Москва</t>
  </si>
  <si>
    <t>№510-2004</t>
  </si>
  <si>
    <t>№10/5-2011, Екатеринбург</t>
  </si>
  <si>
    <t xml:space="preserve">Запеканка " Царская" из творога с молоком сгущенным </t>
  </si>
  <si>
    <t xml:space="preserve">Бутерброд с маслом </t>
  </si>
  <si>
    <t>№1-2004</t>
  </si>
  <si>
    <t>№34-2004, Пермь</t>
  </si>
  <si>
    <t xml:space="preserve">Компот из свежих плодов  </t>
  </si>
  <si>
    <t>№585-1996</t>
  </si>
  <si>
    <t>№139-2004</t>
  </si>
  <si>
    <t xml:space="preserve">Салат из свежих помидоров </t>
  </si>
  <si>
    <t>№22-2013, Пермь</t>
  </si>
  <si>
    <t xml:space="preserve">Бутерброд с джемом  </t>
  </si>
  <si>
    <t>№2-2004</t>
  </si>
  <si>
    <t xml:space="preserve">Компот из сухофруктов </t>
  </si>
  <si>
    <t xml:space="preserve">  №639-2004</t>
  </si>
  <si>
    <t>№111-2004</t>
  </si>
  <si>
    <t xml:space="preserve">Запеканка картофельная с мясом отварным, с маслом  </t>
  </si>
  <si>
    <t>№157-2004, Пермь</t>
  </si>
  <si>
    <t>Какао с молоком</t>
  </si>
  <si>
    <t xml:space="preserve"> №642-1996</t>
  </si>
  <si>
    <t xml:space="preserve">Пюре картофельное  </t>
  </si>
  <si>
    <t>№520-2004</t>
  </si>
  <si>
    <t xml:space="preserve">Компот  из  ягод  </t>
  </si>
  <si>
    <t>№511-2013, Пермь</t>
  </si>
  <si>
    <t xml:space="preserve">Чай с сахаром </t>
  </si>
  <si>
    <t>№685-2004</t>
  </si>
  <si>
    <t>Чай с сахаром</t>
  </si>
  <si>
    <t xml:space="preserve"> №685-2004</t>
  </si>
  <si>
    <t>Меню приготавливаемых блюд 
завтрак, обед</t>
  </si>
  <si>
    <t>№311-2004</t>
  </si>
  <si>
    <t xml:space="preserve">Сок  в ассортименте </t>
  </si>
  <si>
    <t>№518-2013, Пермь</t>
  </si>
  <si>
    <t>Капуста тушённая</t>
  </si>
  <si>
    <t xml:space="preserve"> №.534-2004 </t>
  </si>
  <si>
    <t xml:space="preserve">Печень, тушеная в соусе </t>
  </si>
  <si>
    <t>№401-2013, Пермь</t>
  </si>
  <si>
    <t xml:space="preserve">Суфле "Чизкейк" (творожное с печеньем) с молоком сгущенным </t>
  </si>
  <si>
    <t>№19/5-2011, Екатеринбург</t>
  </si>
  <si>
    <t xml:space="preserve">Печень  говяжья по - строгановски  </t>
  </si>
  <si>
    <t>№431-2004</t>
  </si>
  <si>
    <t>№498-2004</t>
  </si>
  <si>
    <t>№300-2013, Пермь</t>
  </si>
  <si>
    <t xml:space="preserve">Кисель из свежих ягод  </t>
  </si>
  <si>
    <t>№505-2013, Пермь</t>
  </si>
  <si>
    <t xml:space="preserve">Кофейный напиток  </t>
  </si>
  <si>
    <t>№690-2004</t>
  </si>
  <si>
    <t>20/20</t>
  </si>
  <si>
    <t>ИТОГО ПОТРЕБЛЕНИЕ ПИЩЕВЫХ ВЕЩЕСТВ ЗА НЕДЕЛЮ (завтрак, обед):</t>
  </si>
  <si>
    <t>НОРМА ПИЩЕВЫХ ВЕЩЕСТВ И ЭНЕРГИИ ЗА НЕДЕЛЮ (завтрак, обед)(50-60%):</t>
  </si>
  <si>
    <t>45-54</t>
  </si>
  <si>
    <t>46-55</t>
  </si>
  <si>
    <t>192-230</t>
  </si>
  <si>
    <t>1360-1632</t>
  </si>
  <si>
    <t>При двухразовом питании (завтрак, обед)</t>
  </si>
  <si>
    <t xml:space="preserve">Рагу из овощей </t>
  </si>
  <si>
    <t xml:space="preserve">Макаронные  изделия отварные </t>
  </si>
  <si>
    <t xml:space="preserve">Макаронные изделия отварные </t>
  </si>
  <si>
    <t>Фрукты в ассортименте</t>
  </si>
  <si>
    <t>Яйца   вареные</t>
  </si>
  <si>
    <t>№365-2004</t>
  </si>
  <si>
    <t>Суфле творожное с молоком сгущенным</t>
  </si>
  <si>
    <t>Чай со смородиной и сахаром</t>
  </si>
  <si>
    <t>№284-1996</t>
  </si>
  <si>
    <t>Сложный гарнир ( капуста тушеная, картофельное пюре)</t>
  </si>
  <si>
    <t>80/100</t>
  </si>
  <si>
    <t>Булгур припущенный</t>
  </si>
  <si>
    <t>250/20/10</t>
  </si>
  <si>
    <t xml:space="preserve">Суп гороховый с гренками, с мясом  </t>
  </si>
  <si>
    <t>250/15/5</t>
  </si>
  <si>
    <t>№54-22г-2020, Новосибирск</t>
  </si>
  <si>
    <t xml:space="preserve">Компот из урюка </t>
  </si>
  <si>
    <t>№267-2013, Пермь</t>
  </si>
  <si>
    <t>№129-1996</t>
  </si>
  <si>
    <t>200/7</t>
  </si>
  <si>
    <t xml:space="preserve">Борщ "Сибирский" с мясными фрикадельками со сметаной </t>
  </si>
  <si>
    <t>№ 15/1-2011г., Екатеринбург</t>
  </si>
  <si>
    <t>№621-2013, Пермь</t>
  </si>
  <si>
    <t xml:space="preserve">Рагу овощное </t>
  </si>
  <si>
    <t xml:space="preserve">№541-2004 </t>
  </si>
  <si>
    <t xml:space="preserve">Плов из птицы  </t>
  </si>
  <si>
    <t>№406-2013, Пермь</t>
  </si>
  <si>
    <t>№443-2004</t>
  </si>
  <si>
    <t>Каша "Дружба" с маслом</t>
  </si>
  <si>
    <t xml:space="preserve">Чай с лимоном </t>
  </si>
  <si>
    <t xml:space="preserve">№686-2004 </t>
  </si>
  <si>
    <t xml:space="preserve">Рассольник Ленинградский  с мясом и сметаной  </t>
  </si>
  <si>
    <t>Компот из вишен и яблок</t>
  </si>
  <si>
    <t xml:space="preserve"> №513-2013, Пермь</t>
  </si>
  <si>
    <t>Каша гречневая вязкая</t>
  </si>
  <si>
    <t xml:space="preserve">Кондитерское изделие промышленного производства в ассортименте </t>
  </si>
  <si>
    <t>№403-2013, Пермь</t>
  </si>
  <si>
    <t>Сердце в соусе</t>
  </si>
  <si>
    <t>*Приложение 10, Таблица 1  "Потребность в пищевых веществах, энергии, витаминах и минеральных веществ (суточная)" СанПиН 2.3/2.4.3590-20 "Санитарно- эпидемиологические требования к организации общественного питания населения"</t>
  </si>
  <si>
    <t>батон или хлеб пшеничный</t>
  </si>
  <si>
    <t>1 неделя</t>
  </si>
  <si>
    <t>2 неделя</t>
  </si>
  <si>
    <t>3 неделя</t>
  </si>
  <si>
    <t xml:space="preserve">№16/4-2011, Екатеринбург </t>
  </si>
  <si>
    <t xml:space="preserve"> №10-2004</t>
  </si>
  <si>
    <t>Бутерброд горячий с сыром</t>
  </si>
  <si>
    <t>35</t>
  </si>
  <si>
    <t xml:space="preserve"> №390-2013, Пермь </t>
  </si>
  <si>
    <t>"Ежики" из мяса с рисом, с соусом    (свинина мясная и говядина)</t>
  </si>
  <si>
    <t xml:space="preserve">Напиток  из шиповника  </t>
  </si>
  <si>
    <t>№705-2004</t>
  </si>
  <si>
    <t>Пюре картофельное с подгарнировкой</t>
  </si>
  <si>
    <t>Колобки мясо-картофельные</t>
  </si>
  <si>
    <t>№316-2006, Москва</t>
  </si>
  <si>
    <t>100/30</t>
  </si>
  <si>
    <t xml:space="preserve">Овощи   свежие на подгарнировку (огурцы) </t>
  </si>
  <si>
    <t>Овощи натуральные на подгарнировку (помидоры)</t>
  </si>
  <si>
    <t>Запеканка из творога с молоком сгущенным</t>
  </si>
  <si>
    <t>№313-2013, Пермь</t>
  </si>
  <si>
    <t>Плов из мяса</t>
  </si>
  <si>
    <t>120/5</t>
  </si>
  <si>
    <t xml:space="preserve"> №467-2004</t>
  </si>
  <si>
    <t xml:space="preserve">Биточки по-белорусски  </t>
  </si>
  <si>
    <t>№60-2013, Пермь</t>
  </si>
  <si>
    <t>Салат из свеклы с яблоками и зеленым горошком</t>
  </si>
  <si>
    <t xml:space="preserve">10 день </t>
  </si>
  <si>
    <t xml:space="preserve">Свекольник с мясом, со сметаной </t>
  </si>
  <si>
    <t>или на случай отсутствия возможности использования курицы в учреждении</t>
  </si>
  <si>
    <t xml:space="preserve">Рассольник "Домашний" с мясом со сметаной </t>
  </si>
  <si>
    <t>№131-2004</t>
  </si>
  <si>
    <t xml:space="preserve">Борщ с капустой и картофелем с мясом, со сметаной </t>
  </si>
  <si>
    <t>№250-2013, Пермь</t>
  </si>
  <si>
    <t xml:space="preserve">№260-2013, Пермь </t>
  </si>
  <si>
    <t>№457-2004</t>
  </si>
  <si>
    <t>Зразы рубленые из мяса, запеченные</t>
  </si>
  <si>
    <t>№54-6гн-2020, 2021, Новосибирск</t>
  </si>
  <si>
    <t xml:space="preserve"> №534-2004 </t>
  </si>
  <si>
    <t>Каша пшенная молочная с маслом</t>
  </si>
  <si>
    <t>№16/2-2011, Екатеринбург</t>
  </si>
  <si>
    <t xml:space="preserve">Суп с картофелем и крупой, с мясом </t>
  </si>
  <si>
    <t xml:space="preserve">Рассольник домашний с птицей, со сметаной </t>
  </si>
  <si>
    <t>Салат из свежих помидоров с кукурузой консервированной</t>
  </si>
  <si>
    <t>№23-2013, Пермь</t>
  </si>
  <si>
    <t>Каша молочная Попурри (крупа рисовая, гречневая, пшено) с маслом</t>
  </si>
  <si>
    <t>Каша манная вязкая с маслом</t>
  </si>
  <si>
    <t>Котлета особая (из свинины мясной и филе индейки)</t>
  </si>
  <si>
    <t>№452-2004</t>
  </si>
  <si>
    <t>Каша рисовая жидкая с маслом</t>
  </si>
  <si>
    <t>Каша из овсяных хлопьев "Геркулес" жидкая   с маслом</t>
  </si>
  <si>
    <t>Рагу из овощей с кабачками</t>
  </si>
  <si>
    <t xml:space="preserve">Бутерброд с маслом с сыром </t>
  </si>
  <si>
    <t xml:space="preserve"> №1,3-2004</t>
  </si>
  <si>
    <t xml:space="preserve">Какао с молоком </t>
  </si>
  <si>
    <t>№642-1996</t>
  </si>
  <si>
    <t>Бутерброд горячий с сыром и помидорами</t>
  </si>
  <si>
    <t>Омлет натуральный с маслом</t>
  </si>
  <si>
    <t>85</t>
  </si>
  <si>
    <t xml:space="preserve">Винегрет овощной </t>
  </si>
  <si>
    <t>№71-2004</t>
  </si>
  <si>
    <t>№149-1996</t>
  </si>
  <si>
    <t>250/20</t>
  </si>
  <si>
    <t>Азу</t>
  </si>
  <si>
    <t>№364-2013, Пермь</t>
  </si>
  <si>
    <t xml:space="preserve">Фрикасе из птицы </t>
  </si>
  <si>
    <t>№493-2004</t>
  </si>
  <si>
    <t xml:space="preserve">Бефстроганов </t>
  </si>
  <si>
    <t>№423-2004</t>
  </si>
  <si>
    <t xml:space="preserve">Свекольник с птицей, со сметаной </t>
  </si>
  <si>
    <t>Салат из белокочанной капусты с помидорами и огурцами</t>
  </si>
  <si>
    <t>№54-6з-2020, Новосибирск</t>
  </si>
  <si>
    <t>Какао с молоком сгущенным</t>
  </si>
  <si>
    <t>№498-2013, Пермь</t>
  </si>
  <si>
    <t>Суп рыбный  с крупой</t>
  </si>
  <si>
    <t>250/50</t>
  </si>
  <si>
    <t>№152-2013, Пермь</t>
  </si>
  <si>
    <t>Компот из ягод и яблок</t>
  </si>
  <si>
    <t>№35-2006, Москва</t>
  </si>
  <si>
    <t>Салат из свежих помидоров и огурцов</t>
  </si>
  <si>
    <t xml:space="preserve">№20-2004 </t>
  </si>
  <si>
    <t>Шницель из мяса (свинина мясная и говядина)</t>
  </si>
  <si>
    <t>№54-24г-2020, 2021 Новосибирск</t>
  </si>
  <si>
    <t xml:space="preserve">Салат из свежих огурцов с  зеленым горошком </t>
  </si>
  <si>
    <t>№18-2013, Пермь</t>
  </si>
  <si>
    <t>№142-2013, Пермь</t>
  </si>
  <si>
    <t>Суп лапша с помидорами по-казачьи,  с птицей</t>
  </si>
  <si>
    <t>Салат витаминный</t>
  </si>
  <si>
    <t>№2-2013, Пермь</t>
  </si>
  <si>
    <t>№144-2004</t>
  </si>
  <si>
    <t>Котлеты рыбные любительские с маслом</t>
  </si>
  <si>
    <t xml:space="preserve"> №346-2013, Пермь</t>
  </si>
  <si>
    <t>Котлета из мяса (свинина мясная и говядина)</t>
  </si>
  <si>
    <t>45</t>
  </si>
  <si>
    <t>Биточки рубленные из птицы запеченные с маслом</t>
  </si>
  <si>
    <t>65</t>
  </si>
  <si>
    <t>Кондитерское изделие промышленного производства в ассортименте</t>
  </si>
  <si>
    <t>30/30</t>
  </si>
  <si>
    <t xml:space="preserve">  Основное 15-ти ДНЕВНОЕ МЕНЮ №2362 от 07.07.2022 г.</t>
  </si>
  <si>
    <t xml:space="preserve">Шоколадный напиток </t>
  </si>
  <si>
    <t>№3/7-2011,Екатеринбург</t>
  </si>
  <si>
    <t xml:space="preserve">Горбуша в морковной корочке с маслом </t>
  </si>
  <si>
    <t xml:space="preserve">Салат с помидорами, огурцами и луком </t>
  </si>
  <si>
    <t>Биточки из мяса (свинина мясная и говядина)</t>
  </si>
  <si>
    <t>Каша перловая рассыпчатая  с морковью</t>
  </si>
  <si>
    <t>№242-2013, Пермь</t>
  </si>
  <si>
    <t>Котлета по-домашнему (свинина мясная и говядина)</t>
  </si>
  <si>
    <t xml:space="preserve"> №416-1996</t>
  </si>
  <si>
    <t>Мясо тушеное</t>
  </si>
  <si>
    <t>№363-2013, Пермь</t>
  </si>
  <si>
    <t xml:space="preserve">Котлеты по - хлыновски </t>
  </si>
  <si>
    <t>№454-2004</t>
  </si>
  <si>
    <t>Тефтели из мяса с соусом (свинина мясная и говядина)</t>
  </si>
  <si>
    <t>100/50</t>
  </si>
  <si>
    <t xml:space="preserve">№461-2004 </t>
  </si>
  <si>
    <t>Вершинки рыбные  в маслом</t>
  </si>
  <si>
    <t>№9/7-2011, Екатеринбург</t>
  </si>
  <si>
    <t>№45-2006, Екатеринбург</t>
  </si>
  <si>
    <t xml:space="preserve">Котлета по-Волжски </t>
  </si>
  <si>
    <t>Огурец свежий в нарезке</t>
  </si>
  <si>
    <t>Рулет  из мяса с  яйцом</t>
  </si>
  <si>
    <t>№460-2004</t>
  </si>
  <si>
    <t xml:space="preserve">Биточки рубленные из птицы запеченные, с маслом </t>
  </si>
  <si>
    <t xml:space="preserve">Борщ с капустой и картофелем с птицей со сметаной </t>
  </si>
  <si>
    <t>Суп лапша с помидорами по-казачьи, с птицей</t>
  </si>
  <si>
    <t>Котлеты из мяса (свинина мясная и говядина) с маслом</t>
  </si>
  <si>
    <t>Суп из овощей с фасолью, с мясом</t>
  </si>
  <si>
    <t>Щи из свежей капусты с картофелем с птицей со сметаной</t>
  </si>
  <si>
    <t xml:space="preserve">Суп лапша с помидорами по-казачьи, с мясом </t>
  </si>
  <si>
    <t>Яйца  вареные</t>
  </si>
  <si>
    <t>Щи из свежей капусты с картофелем с мясом со сметаной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</si>
</sst>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_-* #,##0.000&quot;р.&quot;_-;\-* #,##0.000&quot;р.&quot;_-;_-* &quot;-&quot;??&quot;р.&quot;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&quot;р.&quot;_-;\-* #,##0.0&quot;р.&quot;_-;_-* &quot;-&quot;??&quot;р.&quot;_-;_-@_-"/>
    <numFmt numFmtId="184" formatCode="_(* #,##0.0_);_(* \(#,##0.0\);_(* &quot;-&quot;??_);_(@_)"/>
    <numFmt numFmtId="185" formatCode="0.000000"/>
    <numFmt numFmtId="186" formatCode="_-* #,##0.000_р_._-;\-* #,##0.0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10"/>
      <name val="Arial Cyr"/>
      <family val="2"/>
    </font>
    <font>
      <sz val="14"/>
      <name val="Arial Black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yr"/>
      <family val="0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7"/>
      <name val="Arial Cyr"/>
      <family val="0"/>
    </font>
    <font>
      <i/>
      <sz val="12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b/>
      <i/>
      <sz val="10"/>
      <name val="Arial"/>
      <family val="2"/>
    </font>
    <font>
      <sz val="8"/>
      <name val="Tahoma"/>
      <family val="2"/>
    </font>
    <font>
      <i/>
      <sz val="6"/>
      <name val="Arial"/>
      <family val="2"/>
    </font>
    <font>
      <sz val="6"/>
      <name val="Arial Cyr"/>
      <family val="0"/>
    </font>
    <font>
      <i/>
      <sz val="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justify"/>
    </xf>
    <xf numFmtId="0" fontId="26" fillId="0" borderId="0" xfId="0" applyFont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top" wrapText="1"/>
    </xf>
    <xf numFmtId="172" fontId="23" fillId="18" borderId="10" xfId="0" applyNumberFormat="1" applyFont="1" applyFill="1" applyBorder="1" applyAlignment="1">
      <alignment horizontal="center" vertical="center"/>
    </xf>
    <xf numFmtId="1" fontId="22" fillId="18" borderId="0" xfId="0" applyNumberFormat="1" applyFont="1" applyFill="1" applyBorder="1" applyAlignment="1">
      <alignment horizontal="center" vertical="top"/>
    </xf>
    <xf numFmtId="1" fontId="22" fillId="18" borderId="0" xfId="0" applyNumberFormat="1" applyFont="1" applyFill="1" applyBorder="1" applyAlignment="1">
      <alignment vertical="top"/>
    </xf>
    <xf numFmtId="0" fontId="0" fillId="18" borderId="0" xfId="0" applyFont="1" applyFill="1" applyAlignment="1">
      <alignment/>
    </xf>
    <xf numFmtId="0" fontId="26" fillId="18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172" fontId="25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/>
    </xf>
    <xf numFmtId="0" fontId="23" fillId="18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72" fontId="34" fillId="0" borderId="10" xfId="0" applyNumberFormat="1" applyFont="1" applyFill="1" applyBorder="1" applyAlignment="1">
      <alignment horizontal="center" vertical="center"/>
    </xf>
    <xf numFmtId="1" fontId="0" fillId="18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18" borderId="0" xfId="0" applyNumberFormat="1" applyFont="1" applyFill="1" applyBorder="1" applyAlignment="1">
      <alignment horizontal="center" vertical="center"/>
    </xf>
    <xf numFmtId="1" fontId="14" fillId="18" borderId="0" xfId="0" applyNumberFormat="1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1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18" borderId="0" xfId="0" applyFont="1" applyFill="1" applyBorder="1" applyAlignment="1">
      <alignment vertical="center"/>
    </xf>
    <xf numFmtId="0" fontId="0" fillId="18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4" fillId="18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 vertical="justify"/>
    </xf>
    <xf numFmtId="1" fontId="14" fillId="0" borderId="0" xfId="0" applyNumberFormat="1" applyFont="1" applyBorder="1" applyAlignment="1">
      <alignment horizontal="center"/>
    </xf>
    <xf numFmtId="172" fontId="14" fillId="18" borderId="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53" applyFont="1" applyFill="1" applyBorder="1" applyAlignment="1">
      <alignment horizontal="center" vertical="center"/>
      <protection/>
    </xf>
    <xf numFmtId="172" fontId="0" fillId="18" borderId="0" xfId="0" applyNumberFormat="1" applyFont="1" applyFill="1" applyBorder="1" applyAlignment="1">
      <alignment vertical="center"/>
    </xf>
    <xf numFmtId="1" fontId="0" fillId="18" borderId="0" xfId="0" applyNumberFormat="1" applyFont="1" applyFill="1" applyBorder="1" applyAlignment="1">
      <alignment vertical="center"/>
    </xf>
    <xf numFmtId="2" fontId="0" fillId="18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2" fontId="0" fillId="18" borderId="0" xfId="0" applyNumberFormat="1" applyFont="1" applyFill="1" applyBorder="1" applyAlignment="1">
      <alignment vertical="center"/>
    </xf>
    <xf numFmtId="2" fontId="14" fillId="18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172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vertical="center"/>
    </xf>
    <xf numFmtId="172" fontId="35" fillId="0" borderId="10" xfId="0" applyNumberFormat="1" applyFont="1" applyFill="1" applyBorder="1" applyAlignment="1">
      <alignment horizontal="center" vertical="center"/>
    </xf>
    <xf numFmtId="172" fontId="23" fillId="0" borderId="10" xfId="53" applyNumberFormat="1" applyFont="1" applyFill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vertical="center"/>
    </xf>
    <xf numFmtId="1" fontId="30" fillId="0" borderId="10" xfId="0" applyNumberFormat="1" applyFont="1" applyFill="1" applyBorder="1" applyAlignment="1">
      <alignment horizontal="center" vertical="center"/>
    </xf>
    <xf numFmtId="2" fontId="14" fillId="18" borderId="0" xfId="0" applyNumberFormat="1" applyFont="1" applyFill="1" applyBorder="1" applyAlignment="1">
      <alignment vertical="center"/>
    </xf>
    <xf numFmtId="1" fontId="23" fillId="18" borderId="10" xfId="0" applyNumberFormat="1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 wrapText="1"/>
    </xf>
    <xf numFmtId="172" fontId="23" fillId="18" borderId="10" xfId="0" applyNumberFormat="1" applyFont="1" applyFill="1" applyBorder="1" applyAlignment="1">
      <alignment horizontal="center" vertical="center"/>
    </xf>
    <xf numFmtId="172" fontId="28" fillId="18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" fontId="3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" fontId="30" fillId="18" borderId="10" xfId="0" applyNumberFormat="1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49" fontId="34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1" fontId="0" fillId="18" borderId="0" xfId="0" applyNumberFormat="1" applyFont="1" applyFill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172" fontId="23" fillId="0" borderId="0" xfId="0" applyNumberFormat="1" applyFont="1" applyFill="1" applyBorder="1" applyAlignment="1">
      <alignment horizontal="center" vertical="center"/>
    </xf>
    <xf numFmtId="172" fontId="3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 wrapText="1"/>
    </xf>
    <xf numFmtId="2" fontId="32" fillId="18" borderId="0" xfId="0" applyNumberFormat="1" applyFont="1" applyFill="1" applyBorder="1" applyAlignment="1">
      <alignment horizontal="center" vertical="center" wrapText="1"/>
    </xf>
    <xf numFmtId="172" fontId="23" fillId="0" borderId="0" xfId="0" applyNumberFormat="1" applyFont="1" applyBorder="1" applyAlignment="1">
      <alignment horizontal="center" vertical="center"/>
    </xf>
    <xf numFmtId="172" fontId="28" fillId="18" borderId="0" xfId="0" applyNumberFormat="1" applyFont="1" applyFill="1" applyBorder="1" applyAlignment="1">
      <alignment horizontal="center" vertical="center"/>
    </xf>
    <xf numFmtId="172" fontId="32" fillId="18" borderId="0" xfId="0" applyNumberFormat="1" applyFont="1" applyFill="1" applyBorder="1" applyAlignment="1">
      <alignment horizontal="center" vertical="center" wrapText="1"/>
    </xf>
    <xf numFmtId="1" fontId="32" fillId="18" borderId="0" xfId="0" applyNumberFormat="1" applyFont="1" applyFill="1" applyBorder="1" applyAlignment="1">
      <alignment horizontal="center" vertical="center" wrapText="1"/>
    </xf>
    <xf numFmtId="172" fontId="23" fillId="0" borderId="0" xfId="0" applyNumberFormat="1" applyFont="1" applyFill="1" applyBorder="1" applyAlignment="1">
      <alignment horizontal="center" vertical="center" wrapText="1"/>
    </xf>
    <xf numFmtId="1" fontId="40" fillId="18" borderId="0" xfId="0" applyNumberFormat="1" applyFont="1" applyFill="1" applyBorder="1" applyAlignment="1">
      <alignment horizontal="center" vertical="center" wrapText="1"/>
    </xf>
    <xf numFmtId="1" fontId="23" fillId="18" borderId="10" xfId="0" applyNumberFormat="1" applyFont="1" applyFill="1" applyBorder="1" applyAlignment="1">
      <alignment horizontal="center" vertical="center"/>
    </xf>
    <xf numFmtId="1" fontId="24" fillId="18" borderId="0" xfId="0" applyNumberFormat="1" applyFont="1" applyFill="1" applyBorder="1" applyAlignment="1">
      <alignment horizontal="center" vertical="center"/>
    </xf>
    <xf numFmtId="172" fontId="38" fillId="18" borderId="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18" borderId="10" xfId="0" applyFont="1" applyFill="1" applyBorder="1" applyAlignment="1">
      <alignment vertical="center" wrapText="1"/>
    </xf>
    <xf numFmtId="1" fontId="23" fillId="18" borderId="10" xfId="0" applyNumberFormat="1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/>
    </xf>
    <xf numFmtId="1" fontId="23" fillId="18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172" fontId="14" fillId="18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vertical="center"/>
    </xf>
    <xf numFmtId="1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172" fontId="40" fillId="18" borderId="0" xfId="0" applyNumberFormat="1" applyFont="1" applyFill="1" applyBorder="1" applyAlignment="1">
      <alignment horizontal="center" vertical="center" wrapText="1"/>
    </xf>
    <xf numFmtId="172" fontId="28" fillId="18" borderId="0" xfId="0" applyNumberFormat="1" applyFont="1" applyFill="1" applyBorder="1" applyAlignment="1">
      <alignment vertical="center"/>
    </xf>
    <xf numFmtId="172" fontId="14" fillId="18" borderId="0" xfId="53" applyNumberFormat="1" applyFont="1" applyFill="1" applyBorder="1" applyAlignment="1">
      <alignment horizontal="center" vertical="center"/>
      <protection/>
    </xf>
    <xf numFmtId="1" fontId="14" fillId="18" borderId="0" xfId="53" applyNumberFormat="1" applyFont="1" applyFill="1" applyBorder="1" applyAlignment="1">
      <alignment horizontal="center" vertical="center"/>
      <protection/>
    </xf>
    <xf numFmtId="0" fontId="14" fillId="18" borderId="0" xfId="53" applyFont="1" applyFill="1" applyBorder="1" applyAlignment="1">
      <alignment horizontal="center" vertical="center"/>
      <protection/>
    </xf>
    <xf numFmtId="1" fontId="23" fillId="18" borderId="0" xfId="0" applyNumberFormat="1" applyFont="1" applyFill="1" applyBorder="1" applyAlignment="1">
      <alignment horizontal="center" vertical="center"/>
    </xf>
    <xf numFmtId="172" fontId="23" fillId="18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/>
    </xf>
    <xf numFmtId="1" fontId="28" fillId="18" borderId="10" xfId="0" applyNumberFormat="1" applyFont="1" applyFill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 vertical="center"/>
    </xf>
    <xf numFmtId="49" fontId="34" fillId="18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1" fontId="23" fillId="18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34" fillId="18" borderId="10" xfId="0" applyNumberFormat="1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left" vertical="center"/>
    </xf>
    <xf numFmtId="0" fontId="34" fillId="18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3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34" fillId="18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3" fillId="18" borderId="11" xfId="0" applyFont="1" applyFill="1" applyBorder="1" applyAlignment="1">
      <alignment horizontal="left" vertical="center" wrapText="1"/>
    </xf>
    <xf numFmtId="0" fontId="23" fillId="18" borderId="12" xfId="0" applyFont="1" applyFill="1" applyBorder="1" applyAlignment="1">
      <alignment horizontal="left" vertical="center" wrapText="1"/>
    </xf>
    <xf numFmtId="0" fontId="23" fillId="18" borderId="13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3" fillId="0" borderId="10" xfId="5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42" fillId="18" borderId="10" xfId="0" applyFont="1" applyFill="1" applyBorder="1" applyAlignment="1">
      <alignment horizontal="center" vertical="center" wrapText="1"/>
    </xf>
    <xf numFmtId="0" fontId="43" fillId="18" borderId="10" xfId="0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/>
    </xf>
    <xf numFmtId="172" fontId="39" fillId="0" borderId="10" xfId="0" applyNumberFormat="1" applyFont="1" applyFill="1" applyBorder="1" applyAlignment="1">
      <alignment horizontal="center" vertical="center" wrapText="1"/>
    </xf>
    <xf numFmtId="172" fontId="39" fillId="18" borderId="10" xfId="0" applyNumberFormat="1" applyFont="1" applyFill="1" applyBorder="1" applyAlignment="1">
      <alignment horizontal="center" vertical="center" wrapText="1"/>
    </xf>
    <xf numFmtId="2" fontId="39" fillId="18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2" fontId="47" fillId="18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172" fontId="39" fillId="18" borderId="10" xfId="0" applyNumberFormat="1" applyFont="1" applyFill="1" applyBorder="1" applyAlignment="1">
      <alignment horizontal="center" vertical="center"/>
    </xf>
    <xf numFmtId="172" fontId="39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vertical="center" wrapText="1"/>
    </xf>
    <xf numFmtId="172" fontId="39" fillId="0" borderId="10" xfId="53" applyNumberFormat="1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1" fontId="47" fillId="0" borderId="0" xfId="0" applyNumberFormat="1" applyFont="1" applyFill="1" applyAlignment="1">
      <alignment horizontal="center" vertical="center" wrapText="1"/>
    </xf>
    <xf numFmtId="1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18" borderId="1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1" fontId="30" fillId="0" borderId="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" fontId="30" fillId="18" borderId="14" xfId="0" applyNumberFormat="1" applyFont="1" applyFill="1" applyBorder="1" applyAlignment="1">
      <alignment horizontal="center" vertical="center"/>
    </xf>
    <xf numFmtId="172" fontId="39" fillId="18" borderId="14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1" fontId="30" fillId="0" borderId="17" xfId="0" applyNumberFormat="1" applyFont="1" applyFill="1" applyBorder="1" applyAlignment="1">
      <alignment horizontal="center" vertical="center"/>
    </xf>
    <xf numFmtId="1" fontId="30" fillId="18" borderId="17" xfId="0" applyNumberFormat="1" applyFont="1" applyFill="1" applyBorder="1" applyAlignment="1">
      <alignment horizontal="center" vertical="center"/>
    </xf>
    <xf numFmtId="172" fontId="39" fillId="18" borderId="18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1" fontId="30" fillId="0" borderId="20" xfId="0" applyNumberFormat="1" applyFont="1" applyFill="1" applyBorder="1" applyAlignment="1">
      <alignment horizontal="center" vertical="center"/>
    </xf>
    <xf numFmtId="1" fontId="30" fillId="18" borderId="20" xfId="0" applyNumberFormat="1" applyFont="1" applyFill="1" applyBorder="1" applyAlignment="1">
      <alignment horizontal="center" vertical="center"/>
    </xf>
    <xf numFmtId="172" fontId="39" fillId="18" borderId="21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16"/>
  <sheetViews>
    <sheetView tabSelected="1" view="pageBreakPreview" zoomScaleSheetLayoutView="100" zoomScalePageLayoutView="0" workbookViewId="0" topLeftCell="A1">
      <selection activeCell="E418" sqref="E418"/>
    </sheetView>
  </sheetViews>
  <sheetFormatPr defaultColWidth="9.00390625" defaultRowHeight="19.5" customHeight="1"/>
  <cols>
    <col min="1" max="1" width="54.375" style="56" customWidth="1"/>
    <col min="2" max="2" width="11.375" style="32" customWidth="1"/>
    <col min="3" max="3" width="11.375" style="33" customWidth="1"/>
    <col min="4" max="4" width="11.75390625" style="24" customWidth="1"/>
    <col min="5" max="5" width="11.75390625" style="25" customWidth="1"/>
    <col min="6" max="7" width="11.75390625" style="35" customWidth="1"/>
    <col min="8" max="8" width="10.75390625" style="99" customWidth="1"/>
    <col min="9" max="9" width="10.375" style="207" customWidth="1"/>
    <col min="10" max="10" width="7.375" style="42" customWidth="1"/>
    <col min="11" max="16384" width="9.125" style="42" customWidth="1"/>
  </cols>
  <sheetData>
    <row r="1" spans="1:9" ht="45" customHeight="1">
      <c r="A1" s="185" t="s">
        <v>90</v>
      </c>
      <c r="B1" s="185"/>
      <c r="C1" s="185"/>
      <c r="D1" s="185"/>
      <c r="E1" s="185"/>
      <c r="F1" s="185"/>
      <c r="G1" s="185"/>
      <c r="H1" s="185"/>
      <c r="I1" s="185"/>
    </row>
    <row r="2" spans="1:9" ht="33" customHeight="1">
      <c r="A2" s="186" t="s">
        <v>36</v>
      </c>
      <c r="B2" s="186"/>
      <c r="C2" s="186"/>
      <c r="D2" s="186"/>
      <c r="E2" s="186"/>
      <c r="F2" s="186"/>
      <c r="G2" s="186"/>
      <c r="H2" s="186"/>
      <c r="I2" s="186"/>
    </row>
    <row r="3" spans="1:9" ht="33" customHeight="1">
      <c r="A3" s="186" t="s">
        <v>252</v>
      </c>
      <c r="B3" s="186"/>
      <c r="C3" s="186"/>
      <c r="D3" s="186"/>
      <c r="E3" s="186"/>
      <c r="F3" s="186"/>
      <c r="G3" s="186"/>
      <c r="H3" s="186"/>
      <c r="I3" s="186"/>
    </row>
    <row r="4" spans="1:9" ht="59.25" customHeight="1">
      <c r="A4" s="187" t="s">
        <v>37</v>
      </c>
      <c r="B4" s="187"/>
      <c r="C4" s="187"/>
      <c r="D4" s="187"/>
      <c r="E4" s="187"/>
      <c r="F4" s="187"/>
      <c r="G4" s="187"/>
      <c r="H4" s="187"/>
      <c r="I4" s="187"/>
    </row>
    <row r="5" spans="1:10" ht="30" customHeight="1">
      <c r="A5" s="152" t="s">
        <v>156</v>
      </c>
      <c r="B5" s="152"/>
      <c r="C5" s="152"/>
      <c r="D5" s="152"/>
      <c r="E5" s="152"/>
      <c r="F5" s="152"/>
      <c r="G5" s="152"/>
      <c r="H5" s="153"/>
      <c r="I5" s="152"/>
      <c r="J5" s="7"/>
    </row>
    <row r="6" spans="1:10" ht="30" customHeight="1">
      <c r="A6" s="152" t="s">
        <v>25</v>
      </c>
      <c r="B6" s="152"/>
      <c r="C6" s="152"/>
      <c r="D6" s="152"/>
      <c r="E6" s="152"/>
      <c r="F6" s="152"/>
      <c r="G6" s="152"/>
      <c r="H6" s="153"/>
      <c r="I6" s="152"/>
      <c r="J6" s="7"/>
    </row>
    <row r="7" spans="1:10" ht="30" customHeight="1">
      <c r="A7" s="168" t="s">
        <v>0</v>
      </c>
      <c r="B7" s="155" t="s">
        <v>1</v>
      </c>
      <c r="C7" s="155" t="s">
        <v>2</v>
      </c>
      <c r="D7" s="155" t="s">
        <v>3</v>
      </c>
      <c r="E7" s="155"/>
      <c r="F7" s="155"/>
      <c r="G7" s="155"/>
      <c r="H7" s="155"/>
      <c r="I7" s="189" t="s">
        <v>38</v>
      </c>
      <c r="J7" s="8"/>
    </row>
    <row r="8" spans="1:15" ht="30" customHeight="1">
      <c r="A8" s="168"/>
      <c r="B8" s="155"/>
      <c r="C8" s="155"/>
      <c r="D8" s="5" t="s">
        <v>4</v>
      </c>
      <c r="E8" s="28" t="s">
        <v>5</v>
      </c>
      <c r="F8" s="28" t="s">
        <v>6</v>
      </c>
      <c r="G8" s="28" t="s">
        <v>7</v>
      </c>
      <c r="H8" s="34" t="s">
        <v>8</v>
      </c>
      <c r="I8" s="189"/>
      <c r="J8" s="8"/>
      <c r="K8" s="47"/>
      <c r="L8" s="47"/>
      <c r="M8" s="47"/>
      <c r="N8" s="47"/>
      <c r="O8" s="47"/>
    </row>
    <row r="9" spans="1:15" ht="30" customHeight="1">
      <c r="A9" s="164" t="s">
        <v>9</v>
      </c>
      <c r="B9" s="164"/>
      <c r="C9" s="164"/>
      <c r="D9" s="90">
        <f>60+205+D14+D15+D16</f>
        <v>655</v>
      </c>
      <c r="E9" s="36">
        <f>E10+E11+E14+E16+E17+E19+E15</f>
        <v>15.899999999999999</v>
      </c>
      <c r="F9" s="36">
        <f>F10+F11+F14+F16+F17+F19</f>
        <v>8.08</v>
      </c>
      <c r="G9" s="36">
        <f>G10+G11+G14+G16+G17+G19</f>
        <v>107.30000000000001</v>
      </c>
      <c r="H9" s="90">
        <f>H10+H11+H14+H16+H17+H19</f>
        <v>544.34</v>
      </c>
      <c r="I9" s="190"/>
      <c r="J9" s="8"/>
      <c r="K9" s="47"/>
      <c r="L9" s="47"/>
      <c r="M9" s="47"/>
      <c r="N9" s="47"/>
      <c r="O9" s="47"/>
    </row>
    <row r="10" spans="1:15" ht="30" customHeight="1">
      <c r="A10" s="150" t="s">
        <v>73</v>
      </c>
      <c r="B10" s="150"/>
      <c r="C10" s="150"/>
      <c r="D10" s="63" t="s">
        <v>251</v>
      </c>
      <c r="E10" s="2">
        <v>1.9</v>
      </c>
      <c r="F10" s="2">
        <v>0.5</v>
      </c>
      <c r="G10" s="2">
        <v>27.7</v>
      </c>
      <c r="H10" s="3">
        <f>E10*4+F10*9+G10*4</f>
        <v>122.89999999999999</v>
      </c>
      <c r="I10" s="191" t="s">
        <v>74</v>
      </c>
      <c r="J10" s="8"/>
      <c r="K10" s="101"/>
      <c r="L10" s="101"/>
      <c r="M10" s="101"/>
      <c r="N10" s="101"/>
      <c r="O10" s="102"/>
    </row>
    <row r="11" spans="1:15" ht="30" customHeight="1">
      <c r="A11" s="150" t="s">
        <v>203</v>
      </c>
      <c r="B11" s="150"/>
      <c r="C11" s="150"/>
      <c r="D11" s="89" t="s">
        <v>22</v>
      </c>
      <c r="E11" s="2">
        <v>6.4</v>
      </c>
      <c r="F11" s="2">
        <v>7.2</v>
      </c>
      <c r="G11" s="2">
        <v>25.5</v>
      </c>
      <c r="H11" s="3">
        <f>E11*4+F11*9+G11*4</f>
        <v>192.4</v>
      </c>
      <c r="I11" s="191" t="s">
        <v>91</v>
      </c>
      <c r="J11" s="8"/>
      <c r="K11" s="101"/>
      <c r="L11" s="101"/>
      <c r="M11" s="101"/>
      <c r="N11" s="101"/>
      <c r="O11" s="102"/>
    </row>
    <row r="12" spans="1:15" ht="30" customHeight="1">
      <c r="A12" s="151" t="s">
        <v>23</v>
      </c>
      <c r="B12" s="151"/>
      <c r="C12" s="151"/>
      <c r="D12" s="151"/>
      <c r="E12" s="151"/>
      <c r="F12" s="151"/>
      <c r="G12" s="151"/>
      <c r="H12" s="151"/>
      <c r="I12" s="151"/>
      <c r="J12" s="8"/>
      <c r="K12" s="68"/>
      <c r="L12" s="68"/>
      <c r="M12" s="68"/>
      <c r="N12" s="103"/>
      <c r="O12" s="104"/>
    </row>
    <row r="13" spans="1:15" ht="30" customHeight="1">
      <c r="A13" s="147" t="s">
        <v>204</v>
      </c>
      <c r="B13" s="147"/>
      <c r="C13" s="147"/>
      <c r="D13" s="1" t="s">
        <v>22</v>
      </c>
      <c r="E13" s="2">
        <v>5.9</v>
      </c>
      <c r="F13" s="2">
        <v>7.9</v>
      </c>
      <c r="G13" s="2">
        <v>25.5</v>
      </c>
      <c r="H13" s="3">
        <f>E13*4+F13*9+G13*4</f>
        <v>196.70000000000002</v>
      </c>
      <c r="I13" s="188" t="s">
        <v>91</v>
      </c>
      <c r="J13" s="8"/>
      <c r="K13" s="70"/>
      <c r="L13" s="68"/>
      <c r="M13" s="68"/>
      <c r="N13" s="103"/>
      <c r="O13" s="104"/>
    </row>
    <row r="14" spans="1:15" ht="30" customHeight="1">
      <c r="A14" s="149" t="s">
        <v>88</v>
      </c>
      <c r="B14" s="149"/>
      <c r="C14" s="149"/>
      <c r="D14" s="1">
        <v>200</v>
      </c>
      <c r="E14" s="2">
        <v>0.2</v>
      </c>
      <c r="F14" s="2">
        <v>0</v>
      </c>
      <c r="G14" s="2">
        <v>15</v>
      </c>
      <c r="H14" s="3">
        <f>G14*4+F14*9+E14*4</f>
        <v>60.8</v>
      </c>
      <c r="I14" s="192" t="s">
        <v>89</v>
      </c>
      <c r="J14" s="9"/>
      <c r="K14" s="47"/>
      <c r="L14" s="47"/>
      <c r="M14" s="47"/>
      <c r="N14" s="47"/>
      <c r="O14" s="47"/>
    </row>
    <row r="15" spans="1:15" ht="30" customHeight="1">
      <c r="A15" s="149" t="s">
        <v>120</v>
      </c>
      <c r="B15" s="149"/>
      <c r="C15" s="149"/>
      <c r="D15" s="136">
        <v>40</v>
      </c>
      <c r="E15" s="2">
        <v>5.1</v>
      </c>
      <c r="F15" s="2">
        <v>4.05</v>
      </c>
      <c r="G15" s="2">
        <v>0.25</v>
      </c>
      <c r="H15" s="3">
        <f>E15*4+F15*9+G15*4</f>
        <v>57.849999999999994</v>
      </c>
      <c r="I15" s="193" t="s">
        <v>103</v>
      </c>
      <c r="K15" s="44"/>
      <c r="L15" s="47"/>
      <c r="M15" s="47"/>
      <c r="N15" s="47"/>
      <c r="O15" s="47"/>
    </row>
    <row r="16" spans="1:15" ht="30" customHeight="1">
      <c r="A16" s="148" t="s">
        <v>60</v>
      </c>
      <c r="B16" s="148"/>
      <c r="C16" s="148"/>
      <c r="D16" s="4">
        <v>150</v>
      </c>
      <c r="E16" s="75">
        <v>0.6</v>
      </c>
      <c r="F16" s="75">
        <v>0</v>
      </c>
      <c r="G16" s="75">
        <v>21.6</v>
      </c>
      <c r="H16" s="3">
        <f>E16*4+F16*9+G16*4</f>
        <v>88.80000000000001</v>
      </c>
      <c r="I16" s="192" t="s">
        <v>48</v>
      </c>
      <c r="K16" s="44"/>
      <c r="L16" s="47"/>
      <c r="M16" s="47"/>
      <c r="N16" s="47"/>
      <c r="O16" s="47"/>
    </row>
    <row r="17" spans="1:15" ht="30" customHeight="1">
      <c r="A17" s="150" t="s">
        <v>18</v>
      </c>
      <c r="B17" s="150"/>
      <c r="C17" s="150"/>
      <c r="D17" s="1">
        <v>20</v>
      </c>
      <c r="E17" s="2">
        <v>0.7</v>
      </c>
      <c r="F17" s="2">
        <v>0.1</v>
      </c>
      <c r="G17" s="2">
        <v>9.4</v>
      </c>
      <c r="H17" s="3">
        <v>40.52</v>
      </c>
      <c r="I17" s="192"/>
      <c r="K17" s="44"/>
      <c r="L17" s="47"/>
      <c r="M17" s="47"/>
      <c r="N17" s="47"/>
      <c r="O17" s="47"/>
    </row>
    <row r="18" spans="1:15" ht="30" customHeight="1">
      <c r="A18" s="150" t="s">
        <v>35</v>
      </c>
      <c r="B18" s="150"/>
      <c r="C18" s="150"/>
      <c r="D18" s="1">
        <v>20</v>
      </c>
      <c r="E18" s="2"/>
      <c r="F18" s="2"/>
      <c r="G18" s="2"/>
      <c r="H18" s="3"/>
      <c r="I18" s="192"/>
      <c r="K18" s="44"/>
      <c r="L18" s="47"/>
      <c r="M18" s="47"/>
      <c r="N18" s="47"/>
      <c r="O18" s="47"/>
    </row>
    <row r="19" spans="1:15" ht="30" customHeight="1">
      <c r="A19" s="149" t="s">
        <v>21</v>
      </c>
      <c r="B19" s="149"/>
      <c r="C19" s="149"/>
      <c r="D19" s="3">
        <v>20</v>
      </c>
      <c r="E19" s="2">
        <v>1</v>
      </c>
      <c r="F19" s="2">
        <v>0.28</v>
      </c>
      <c r="G19" s="2">
        <v>8.1</v>
      </c>
      <c r="H19" s="3">
        <f>E19*4+F19*9+G19*4</f>
        <v>38.92</v>
      </c>
      <c r="I19" s="192"/>
      <c r="K19" s="44"/>
      <c r="L19" s="47"/>
      <c r="M19" s="47"/>
      <c r="N19" s="47"/>
      <c r="O19" s="47"/>
    </row>
    <row r="20" spans="1:15" ht="30" customHeight="1">
      <c r="A20" s="150" t="s">
        <v>20</v>
      </c>
      <c r="B20" s="150"/>
      <c r="C20" s="150"/>
      <c r="D20" s="1">
        <v>20</v>
      </c>
      <c r="E20" s="2"/>
      <c r="F20" s="2"/>
      <c r="G20" s="2"/>
      <c r="H20" s="3"/>
      <c r="I20" s="192"/>
      <c r="J20" s="9"/>
      <c r="K20" s="47"/>
      <c r="L20" s="47"/>
      <c r="M20" s="47"/>
      <c r="N20" s="47"/>
      <c r="O20" s="47"/>
    </row>
    <row r="21" spans="1:15" ht="30" customHeight="1">
      <c r="A21" s="164" t="s">
        <v>41</v>
      </c>
      <c r="B21" s="164"/>
      <c r="C21" s="164"/>
      <c r="D21" s="88">
        <f>D22+265+125+D27+D28</f>
        <v>870</v>
      </c>
      <c r="E21" s="36">
        <f>E22+E23+E26++E27+E28+E29+E31</f>
        <v>38.28</v>
      </c>
      <c r="F21" s="36">
        <f>F22+F23+F26++F27+F28+F29+F31</f>
        <v>33.84</v>
      </c>
      <c r="G21" s="36">
        <f>G22+G23+G26++G27+G28+G29+G31</f>
        <v>120.68</v>
      </c>
      <c r="H21" s="36">
        <f>H22+H23+H26++H27+H28+H29+H31</f>
        <v>940.4</v>
      </c>
      <c r="I21" s="190"/>
      <c r="J21" s="9"/>
      <c r="K21" s="47"/>
      <c r="L21" s="47"/>
      <c r="M21" s="47"/>
      <c r="N21" s="47"/>
      <c r="O21" s="47"/>
    </row>
    <row r="22" spans="1:15" ht="30" customHeight="1">
      <c r="A22" s="147" t="s">
        <v>197</v>
      </c>
      <c r="B22" s="147"/>
      <c r="C22" s="147"/>
      <c r="D22" s="1">
        <v>100</v>
      </c>
      <c r="E22" s="2">
        <v>2.1</v>
      </c>
      <c r="F22" s="2">
        <v>5.1</v>
      </c>
      <c r="G22" s="2">
        <v>9.8</v>
      </c>
      <c r="H22" s="3">
        <f>E22*4+F22*9+G22*4</f>
        <v>93.5</v>
      </c>
      <c r="I22" s="188" t="s">
        <v>198</v>
      </c>
      <c r="J22" s="9"/>
      <c r="K22" s="47"/>
      <c r="L22" s="47"/>
      <c r="M22" s="47"/>
      <c r="N22" s="47"/>
      <c r="O22" s="47"/>
    </row>
    <row r="23" spans="1:10" ht="30" customHeight="1">
      <c r="A23" s="148" t="s">
        <v>196</v>
      </c>
      <c r="B23" s="148"/>
      <c r="C23" s="148"/>
      <c r="D23" s="136" t="s">
        <v>42</v>
      </c>
      <c r="E23" s="19">
        <v>5.9</v>
      </c>
      <c r="F23" s="19">
        <v>6.3</v>
      </c>
      <c r="G23" s="19">
        <v>12.8</v>
      </c>
      <c r="H23" s="84">
        <f>E23*4+F23*9+G23*4</f>
        <v>131.5</v>
      </c>
      <c r="I23" s="191" t="s">
        <v>185</v>
      </c>
      <c r="J23" s="9"/>
    </row>
    <row r="24" spans="1:10" ht="30" customHeight="1">
      <c r="A24" s="181" t="s">
        <v>183</v>
      </c>
      <c r="B24" s="181"/>
      <c r="C24" s="181"/>
      <c r="D24" s="181"/>
      <c r="E24" s="181"/>
      <c r="F24" s="181"/>
      <c r="G24" s="181"/>
      <c r="H24" s="181"/>
      <c r="I24" s="181"/>
      <c r="J24" s="9"/>
    </row>
    <row r="25" spans="1:10" ht="30" customHeight="1">
      <c r="A25" s="147" t="s">
        <v>184</v>
      </c>
      <c r="B25" s="180"/>
      <c r="C25" s="180"/>
      <c r="D25" s="1" t="s">
        <v>42</v>
      </c>
      <c r="E25" s="75">
        <v>5.694444444444445</v>
      </c>
      <c r="F25" s="75">
        <v>5.9</v>
      </c>
      <c r="G25" s="75">
        <v>12.8</v>
      </c>
      <c r="H25" s="3">
        <f>E25*4+F25*9+G25*4</f>
        <v>127.07777777777778</v>
      </c>
      <c r="I25" s="191" t="s">
        <v>185</v>
      </c>
      <c r="J25" s="9"/>
    </row>
    <row r="26" spans="1:11" s="51" customFormat="1" ht="31.5" customHeight="1">
      <c r="A26" s="147" t="s">
        <v>255</v>
      </c>
      <c r="B26" s="147"/>
      <c r="C26" s="147"/>
      <c r="D26" s="136" t="s">
        <v>176</v>
      </c>
      <c r="E26" s="2">
        <v>21.2</v>
      </c>
      <c r="F26" s="2">
        <v>15.1</v>
      </c>
      <c r="G26" s="2">
        <v>8.1</v>
      </c>
      <c r="H26" s="3">
        <f>E26*4+F26*9+G26*4</f>
        <v>253.1</v>
      </c>
      <c r="I26" s="188" t="s">
        <v>254</v>
      </c>
      <c r="J26" s="8"/>
      <c r="K26" s="42"/>
    </row>
    <row r="27" spans="1:10" ht="31.5" customHeight="1">
      <c r="A27" s="154" t="s">
        <v>53</v>
      </c>
      <c r="B27" s="154"/>
      <c r="C27" s="154"/>
      <c r="D27" s="1">
        <v>180</v>
      </c>
      <c r="E27" s="29">
        <v>3.9</v>
      </c>
      <c r="F27" s="29">
        <v>5.9</v>
      </c>
      <c r="G27" s="29">
        <v>26.7</v>
      </c>
      <c r="H27" s="3">
        <f>E27*4+F27*9+G27*4</f>
        <v>175.5</v>
      </c>
      <c r="I27" s="192" t="s">
        <v>54</v>
      </c>
      <c r="J27" s="8"/>
    </row>
    <row r="28" spans="1:10" ht="31.5" customHeight="1">
      <c r="A28" s="178" t="s">
        <v>104</v>
      </c>
      <c r="B28" s="178"/>
      <c r="C28" s="178"/>
      <c r="D28" s="4">
        <v>200</v>
      </c>
      <c r="E28" s="75">
        <v>0.3</v>
      </c>
      <c r="F28" s="75">
        <v>0.2</v>
      </c>
      <c r="G28" s="75">
        <v>21.5</v>
      </c>
      <c r="H28" s="3">
        <f>E28*4+F28*9+G28*4</f>
        <v>89</v>
      </c>
      <c r="I28" s="188" t="s">
        <v>105</v>
      </c>
      <c r="J28" s="8"/>
    </row>
    <row r="29" spans="1:10" ht="31.5" customHeight="1">
      <c r="A29" s="149" t="s">
        <v>18</v>
      </c>
      <c r="B29" s="149"/>
      <c r="C29" s="149"/>
      <c r="D29" s="1">
        <v>40</v>
      </c>
      <c r="E29" s="2">
        <v>1.88</v>
      </c>
      <c r="F29" s="2">
        <v>0.4</v>
      </c>
      <c r="G29" s="2">
        <v>17.48</v>
      </c>
      <c r="H29" s="3">
        <v>81.04</v>
      </c>
      <c r="I29" s="192"/>
      <c r="J29" s="8"/>
    </row>
    <row r="30" spans="1:10" ht="31.5" customHeight="1">
      <c r="A30" s="150" t="s">
        <v>35</v>
      </c>
      <c r="B30" s="150"/>
      <c r="C30" s="150"/>
      <c r="D30" s="1">
        <v>40</v>
      </c>
      <c r="E30" s="2"/>
      <c r="F30" s="2"/>
      <c r="G30" s="2"/>
      <c r="H30" s="3"/>
      <c r="I30" s="192"/>
      <c r="J30" s="8"/>
    </row>
    <row r="31" spans="1:10" ht="31.5" customHeight="1">
      <c r="A31" s="149" t="s">
        <v>21</v>
      </c>
      <c r="B31" s="149"/>
      <c r="C31" s="149"/>
      <c r="D31" s="3">
        <v>60</v>
      </c>
      <c r="E31" s="2">
        <v>3</v>
      </c>
      <c r="F31" s="2">
        <v>0.8400000000000001</v>
      </c>
      <c r="G31" s="2">
        <v>24.299999999999997</v>
      </c>
      <c r="H31" s="3">
        <v>116.76</v>
      </c>
      <c r="I31" s="192"/>
      <c r="J31" s="8"/>
    </row>
    <row r="32" spans="1:10" ht="31.5" customHeight="1">
      <c r="A32" s="150" t="s">
        <v>20</v>
      </c>
      <c r="B32" s="150"/>
      <c r="C32" s="150"/>
      <c r="D32" s="1">
        <v>60</v>
      </c>
      <c r="E32" s="2"/>
      <c r="F32" s="2"/>
      <c r="G32" s="2"/>
      <c r="H32" s="3"/>
      <c r="I32" s="192"/>
      <c r="J32" s="8"/>
    </row>
    <row r="33" spans="1:10" ht="31.5" customHeight="1">
      <c r="A33" s="160" t="s">
        <v>39</v>
      </c>
      <c r="B33" s="160"/>
      <c r="C33" s="160"/>
      <c r="D33" s="82"/>
      <c r="E33" s="82">
        <f>E9+E21</f>
        <v>54.18</v>
      </c>
      <c r="F33" s="82">
        <f>F9+F21</f>
        <v>41.92</v>
      </c>
      <c r="G33" s="82">
        <f>G9+G21</f>
        <v>227.98000000000002</v>
      </c>
      <c r="H33" s="93">
        <f>H9+H21</f>
        <v>1484.74</v>
      </c>
      <c r="I33" s="193"/>
      <c r="J33" s="10"/>
    </row>
    <row r="34" spans="1:10" ht="30" customHeight="1">
      <c r="A34" s="152" t="s">
        <v>10</v>
      </c>
      <c r="B34" s="152"/>
      <c r="C34" s="152"/>
      <c r="D34" s="152"/>
      <c r="E34" s="152"/>
      <c r="F34" s="152"/>
      <c r="G34" s="152"/>
      <c r="H34" s="153"/>
      <c r="I34" s="152"/>
      <c r="J34" s="10"/>
    </row>
    <row r="35" spans="1:10" ht="30" customHeight="1">
      <c r="A35" s="168" t="s">
        <v>0</v>
      </c>
      <c r="B35" s="155" t="s">
        <v>1</v>
      </c>
      <c r="C35" s="155" t="s">
        <v>2</v>
      </c>
      <c r="D35" s="155" t="s">
        <v>3</v>
      </c>
      <c r="E35" s="155"/>
      <c r="F35" s="155"/>
      <c r="G35" s="155"/>
      <c r="H35" s="155"/>
      <c r="I35" s="189" t="s">
        <v>38</v>
      </c>
      <c r="J35" s="47"/>
    </row>
    <row r="36" spans="1:10" ht="30" customHeight="1">
      <c r="A36" s="168"/>
      <c r="B36" s="155"/>
      <c r="C36" s="155"/>
      <c r="D36" s="5" t="s">
        <v>4</v>
      </c>
      <c r="E36" s="28" t="s">
        <v>5</v>
      </c>
      <c r="F36" s="28" t="s">
        <v>6</v>
      </c>
      <c r="G36" s="28" t="s">
        <v>7</v>
      </c>
      <c r="H36" s="34" t="s">
        <v>8</v>
      </c>
      <c r="I36" s="189"/>
      <c r="J36" s="47"/>
    </row>
    <row r="37" spans="1:10" ht="30" customHeight="1">
      <c r="A37" s="164" t="s">
        <v>9</v>
      </c>
      <c r="B37" s="164"/>
      <c r="C37" s="164"/>
      <c r="D37" s="91">
        <f>40+105+D42+207+D44</f>
        <v>632</v>
      </c>
      <c r="E37" s="36">
        <f>E38+E39+E42+E43+E44+E45</f>
        <v>22.000000000000004</v>
      </c>
      <c r="F37" s="36">
        <f>F38+F39+F42+F43+F44+F45</f>
        <v>24.8</v>
      </c>
      <c r="G37" s="36">
        <f>G38+G39+G42+G43+G44+G45</f>
        <v>91.00000000000001</v>
      </c>
      <c r="H37" s="36">
        <f>H38+H39+H42+H43+H44+H45</f>
        <v>674.42</v>
      </c>
      <c r="I37" s="190"/>
      <c r="J37" s="7"/>
    </row>
    <row r="38" spans="1:10" ht="30" customHeight="1">
      <c r="A38" s="156" t="s">
        <v>51</v>
      </c>
      <c r="B38" s="156"/>
      <c r="C38" s="156"/>
      <c r="D38" s="76" t="s">
        <v>108</v>
      </c>
      <c r="E38" s="29">
        <v>5.7</v>
      </c>
      <c r="F38" s="77">
        <v>6.2</v>
      </c>
      <c r="G38" s="29">
        <v>7.2</v>
      </c>
      <c r="H38" s="3">
        <f>E38*4+F38*9+G38*4</f>
        <v>107.4</v>
      </c>
      <c r="I38" s="192" t="s">
        <v>52</v>
      </c>
      <c r="J38" s="7"/>
    </row>
    <row r="39" spans="1:10" ht="30" customHeight="1">
      <c r="A39" s="147" t="s">
        <v>276</v>
      </c>
      <c r="B39" s="147"/>
      <c r="C39" s="147"/>
      <c r="D39" s="1" t="s">
        <v>28</v>
      </c>
      <c r="E39" s="29">
        <v>11.4</v>
      </c>
      <c r="F39" s="29">
        <v>14.9</v>
      </c>
      <c r="G39" s="29">
        <v>12.4</v>
      </c>
      <c r="H39" s="3">
        <f>E39*4+F39*9+G39*4</f>
        <v>229.29999999999998</v>
      </c>
      <c r="I39" s="192" t="s">
        <v>102</v>
      </c>
      <c r="J39" s="8"/>
    </row>
    <row r="40" spans="1:11" ht="30" customHeight="1">
      <c r="A40" s="151" t="s">
        <v>23</v>
      </c>
      <c r="B40" s="151"/>
      <c r="C40" s="151"/>
      <c r="D40" s="151"/>
      <c r="E40" s="151"/>
      <c r="F40" s="151"/>
      <c r="G40" s="151"/>
      <c r="H40" s="151"/>
      <c r="I40" s="151"/>
      <c r="J40" s="9"/>
      <c r="K40" s="67"/>
    </row>
    <row r="41" spans="1:11" ht="30" customHeight="1">
      <c r="A41" s="147" t="s">
        <v>246</v>
      </c>
      <c r="B41" s="147"/>
      <c r="C41" s="147"/>
      <c r="D41" s="1">
        <v>100</v>
      </c>
      <c r="E41" s="2">
        <v>14.8</v>
      </c>
      <c r="F41" s="2">
        <v>12.7</v>
      </c>
      <c r="G41" s="2">
        <v>12</v>
      </c>
      <c r="H41" s="3">
        <f>E41*4+F41*9+G41*4</f>
        <v>221.5</v>
      </c>
      <c r="I41" s="192" t="s">
        <v>46</v>
      </c>
      <c r="J41" s="9"/>
      <c r="K41" s="69"/>
    </row>
    <row r="42" spans="1:10" ht="30" customHeight="1">
      <c r="A42" s="147" t="s">
        <v>117</v>
      </c>
      <c r="B42" s="147"/>
      <c r="C42" s="147"/>
      <c r="D42" s="136">
        <v>180</v>
      </c>
      <c r="E42" s="19">
        <v>3.8</v>
      </c>
      <c r="F42" s="19">
        <v>3.4</v>
      </c>
      <c r="G42" s="19">
        <v>41.1</v>
      </c>
      <c r="H42" s="84">
        <f>E42*4+F42*9+G42*4</f>
        <v>210.2</v>
      </c>
      <c r="I42" s="194" t="s">
        <v>47</v>
      </c>
      <c r="J42" s="9"/>
    </row>
    <row r="43" spans="1:10" ht="30" customHeight="1">
      <c r="A43" s="117" t="s">
        <v>145</v>
      </c>
      <c r="B43" s="117"/>
      <c r="C43" s="117"/>
      <c r="D43" s="89" t="s">
        <v>135</v>
      </c>
      <c r="E43" s="95">
        <v>0.3</v>
      </c>
      <c r="F43" s="95">
        <v>0</v>
      </c>
      <c r="G43" s="95">
        <v>15.2</v>
      </c>
      <c r="H43" s="3">
        <f>G43*4+F43*9+E43*4</f>
        <v>62</v>
      </c>
      <c r="I43" s="192" t="s">
        <v>146</v>
      </c>
      <c r="J43" s="9"/>
    </row>
    <row r="44" spans="1:10" ht="30" customHeight="1">
      <c r="A44" s="148" t="s">
        <v>60</v>
      </c>
      <c r="B44" s="148"/>
      <c r="C44" s="148"/>
      <c r="D44" s="4">
        <v>100</v>
      </c>
      <c r="E44" s="87">
        <v>0.1</v>
      </c>
      <c r="F44" s="87">
        <v>0.2</v>
      </c>
      <c r="G44" s="87">
        <v>5.7</v>
      </c>
      <c r="H44" s="3">
        <f>E44*4+F44*9+G44*4</f>
        <v>25</v>
      </c>
      <c r="I44" s="192" t="s">
        <v>61</v>
      </c>
      <c r="J44" s="9"/>
    </row>
    <row r="45" spans="1:10" ht="30" customHeight="1">
      <c r="A45" s="150" t="s">
        <v>18</v>
      </c>
      <c r="B45" s="150"/>
      <c r="C45" s="150"/>
      <c r="D45" s="1">
        <v>20</v>
      </c>
      <c r="E45" s="2">
        <v>0.7</v>
      </c>
      <c r="F45" s="2">
        <v>0.1</v>
      </c>
      <c r="G45" s="2">
        <v>9.4</v>
      </c>
      <c r="H45" s="3">
        <v>40.52</v>
      </c>
      <c r="I45" s="192"/>
      <c r="J45" s="9"/>
    </row>
    <row r="46" spans="1:10" ht="30" customHeight="1">
      <c r="A46" s="150" t="s">
        <v>35</v>
      </c>
      <c r="B46" s="150"/>
      <c r="C46" s="150"/>
      <c r="D46" s="1">
        <v>20</v>
      </c>
      <c r="E46" s="2"/>
      <c r="F46" s="2"/>
      <c r="G46" s="2"/>
      <c r="H46" s="3"/>
      <c r="I46" s="192"/>
      <c r="J46" s="9"/>
    </row>
    <row r="47" spans="1:10" ht="30" customHeight="1">
      <c r="A47" s="164" t="s">
        <v>41</v>
      </c>
      <c r="B47" s="164"/>
      <c r="C47" s="164"/>
      <c r="D47" s="88">
        <f>D48+280+D50+D51+D52</f>
        <v>860</v>
      </c>
      <c r="E47" s="36">
        <f>E48+E49+E50+E51+E52+E55+E57</f>
        <v>29.099999999999998</v>
      </c>
      <c r="F47" s="36">
        <f>F48+F49+F50+F51+F52+F55+F57</f>
        <v>29.24</v>
      </c>
      <c r="G47" s="36">
        <f>G48+G49+G50+G51+G52+G55+G57</f>
        <v>126.28</v>
      </c>
      <c r="H47" s="36">
        <f>H48+H49+H50+H51+H52+H55+H57</f>
        <v>884.6799999999998</v>
      </c>
      <c r="I47" s="190"/>
      <c r="J47" s="8"/>
    </row>
    <row r="48" spans="1:10" ht="30" customHeight="1">
      <c r="A48" s="147" t="s">
        <v>256</v>
      </c>
      <c r="B48" s="147"/>
      <c r="C48" s="147"/>
      <c r="D48" s="1">
        <v>100</v>
      </c>
      <c r="E48" s="19">
        <v>1</v>
      </c>
      <c r="F48" s="19">
        <v>5</v>
      </c>
      <c r="G48" s="19">
        <v>3.3</v>
      </c>
      <c r="H48" s="84">
        <f>E48*4+F48*9+G48*4</f>
        <v>62.2</v>
      </c>
      <c r="I48" s="188" t="s">
        <v>232</v>
      </c>
      <c r="J48" s="48"/>
    </row>
    <row r="49" spans="1:10" ht="30" customHeight="1">
      <c r="A49" s="148" t="s">
        <v>129</v>
      </c>
      <c r="B49" s="148"/>
      <c r="C49" s="148"/>
      <c r="D49" s="136" t="s">
        <v>128</v>
      </c>
      <c r="E49" s="19">
        <v>5.1</v>
      </c>
      <c r="F49" s="19">
        <v>4.8</v>
      </c>
      <c r="G49" s="19">
        <v>30.2</v>
      </c>
      <c r="H49" s="84">
        <f>E49*4+F49*9+G49*4</f>
        <v>184.39999999999998</v>
      </c>
      <c r="I49" s="194" t="s">
        <v>70</v>
      </c>
      <c r="J49" s="48"/>
    </row>
    <row r="50" spans="1:10" ht="30" customHeight="1">
      <c r="A50" s="167" t="s">
        <v>190</v>
      </c>
      <c r="B50" s="157"/>
      <c r="C50" s="157"/>
      <c r="D50" s="4">
        <v>100</v>
      </c>
      <c r="E50" s="75">
        <v>14.8</v>
      </c>
      <c r="F50" s="75">
        <v>9.3</v>
      </c>
      <c r="G50" s="75">
        <v>8.9</v>
      </c>
      <c r="H50" s="125">
        <f>G50*4+F50*9+E50*4</f>
        <v>178.5</v>
      </c>
      <c r="I50" s="191" t="s">
        <v>189</v>
      </c>
      <c r="J50" s="9"/>
    </row>
    <row r="51" spans="1:11" ht="30" customHeight="1">
      <c r="A51" s="150" t="s">
        <v>205</v>
      </c>
      <c r="B51" s="150"/>
      <c r="C51" s="150"/>
      <c r="D51" s="136">
        <v>180</v>
      </c>
      <c r="E51" s="19">
        <v>3.12</v>
      </c>
      <c r="F51" s="19">
        <v>8.9</v>
      </c>
      <c r="G51" s="19">
        <v>14.1</v>
      </c>
      <c r="H51" s="84">
        <f>E51*4+F51*9+G51*4</f>
        <v>148.98000000000002</v>
      </c>
      <c r="I51" s="194" t="s">
        <v>236</v>
      </c>
      <c r="J51" s="9"/>
      <c r="K51" s="43"/>
    </row>
    <row r="52" spans="1:10" ht="30" customHeight="1">
      <c r="A52" s="96" t="s">
        <v>92</v>
      </c>
      <c r="B52" s="1">
        <v>200</v>
      </c>
      <c r="C52" s="1">
        <v>200</v>
      </c>
      <c r="D52" s="1">
        <v>200</v>
      </c>
      <c r="E52" s="2">
        <v>0.2</v>
      </c>
      <c r="F52" s="2">
        <v>0</v>
      </c>
      <c r="G52" s="2">
        <v>28</v>
      </c>
      <c r="H52" s="3">
        <f>E52*4+F52*9+G52*4</f>
        <v>112.8</v>
      </c>
      <c r="I52" s="188" t="s">
        <v>93</v>
      </c>
      <c r="J52" s="13"/>
    </row>
    <row r="53" spans="1:10" ht="30.75" customHeight="1">
      <c r="A53" s="151" t="s">
        <v>23</v>
      </c>
      <c r="B53" s="151"/>
      <c r="C53" s="151"/>
      <c r="D53" s="151"/>
      <c r="E53" s="151"/>
      <c r="F53" s="151"/>
      <c r="G53" s="151"/>
      <c r="H53" s="151"/>
      <c r="I53" s="151"/>
      <c r="J53" s="13"/>
    </row>
    <row r="54" spans="1:10" ht="30.75" customHeight="1">
      <c r="A54" s="174" t="s">
        <v>58</v>
      </c>
      <c r="B54" s="174"/>
      <c r="C54" s="174"/>
      <c r="D54" s="4">
        <v>200</v>
      </c>
      <c r="E54" s="75">
        <v>0.8</v>
      </c>
      <c r="F54" s="75">
        <v>0</v>
      </c>
      <c r="G54" s="75">
        <v>27.2</v>
      </c>
      <c r="H54" s="58">
        <f>G54*4+F54*9+E54*4</f>
        <v>112</v>
      </c>
      <c r="I54" s="192" t="s">
        <v>59</v>
      </c>
      <c r="J54" s="13"/>
    </row>
    <row r="55" spans="1:10" ht="30.75" customHeight="1">
      <c r="A55" s="149" t="s">
        <v>18</v>
      </c>
      <c r="B55" s="149"/>
      <c r="C55" s="149"/>
      <c r="D55" s="1">
        <v>40</v>
      </c>
      <c r="E55" s="2">
        <v>1.88</v>
      </c>
      <c r="F55" s="2">
        <v>0.4</v>
      </c>
      <c r="G55" s="2">
        <v>17.48</v>
      </c>
      <c r="H55" s="3">
        <v>81.04</v>
      </c>
      <c r="I55" s="192"/>
      <c r="J55" s="50"/>
    </row>
    <row r="56" spans="1:10" ht="30.75" customHeight="1">
      <c r="A56" s="150" t="s">
        <v>35</v>
      </c>
      <c r="B56" s="150"/>
      <c r="C56" s="150"/>
      <c r="D56" s="1">
        <v>40</v>
      </c>
      <c r="E56" s="2"/>
      <c r="F56" s="2"/>
      <c r="G56" s="2"/>
      <c r="H56" s="3"/>
      <c r="I56" s="192"/>
      <c r="J56" s="50"/>
    </row>
    <row r="57" spans="1:10" ht="30.75" customHeight="1">
      <c r="A57" s="149" t="s">
        <v>21</v>
      </c>
      <c r="B57" s="149"/>
      <c r="C57" s="149"/>
      <c r="D57" s="3">
        <v>60</v>
      </c>
      <c r="E57" s="2">
        <v>3</v>
      </c>
      <c r="F57" s="2">
        <v>0.8400000000000001</v>
      </c>
      <c r="G57" s="2">
        <v>24.299999999999997</v>
      </c>
      <c r="H57" s="3">
        <v>116.76</v>
      </c>
      <c r="I57" s="192"/>
      <c r="J57" s="13"/>
    </row>
    <row r="58" spans="1:10" ht="30.75" customHeight="1">
      <c r="A58" s="150" t="s">
        <v>20</v>
      </c>
      <c r="B58" s="150"/>
      <c r="C58" s="150"/>
      <c r="D58" s="1">
        <v>60</v>
      </c>
      <c r="E58" s="2"/>
      <c r="F58" s="2"/>
      <c r="G58" s="2"/>
      <c r="H58" s="3"/>
      <c r="I58" s="192"/>
      <c r="J58" s="13"/>
    </row>
    <row r="59" spans="1:10" ht="30.75" customHeight="1">
      <c r="A59" s="160" t="s">
        <v>39</v>
      </c>
      <c r="B59" s="160"/>
      <c r="C59" s="160"/>
      <c r="D59" s="92"/>
      <c r="E59" s="82">
        <f>E37+E47</f>
        <v>51.1</v>
      </c>
      <c r="F59" s="82">
        <f>F37+F47</f>
        <v>54.04</v>
      </c>
      <c r="G59" s="82">
        <f>G37+G47</f>
        <v>217.28000000000003</v>
      </c>
      <c r="H59" s="93">
        <f>H37+H47</f>
        <v>1559.1</v>
      </c>
      <c r="I59" s="193"/>
      <c r="J59" s="13"/>
    </row>
    <row r="60" spans="1:10" ht="30.75" customHeight="1">
      <c r="A60" s="153" t="s">
        <v>11</v>
      </c>
      <c r="B60" s="153"/>
      <c r="C60" s="153"/>
      <c r="D60" s="153"/>
      <c r="E60" s="153"/>
      <c r="F60" s="153"/>
      <c r="G60" s="153"/>
      <c r="H60" s="153"/>
      <c r="I60" s="153"/>
      <c r="J60" s="59"/>
    </row>
    <row r="61" spans="1:10" ht="30.75" customHeight="1">
      <c r="A61" s="168" t="s">
        <v>0</v>
      </c>
      <c r="B61" s="155" t="s">
        <v>1</v>
      </c>
      <c r="C61" s="155" t="s">
        <v>2</v>
      </c>
      <c r="D61" s="155" t="s">
        <v>3</v>
      </c>
      <c r="E61" s="155"/>
      <c r="F61" s="155"/>
      <c r="G61" s="155"/>
      <c r="H61" s="155"/>
      <c r="I61" s="189" t="s">
        <v>38</v>
      </c>
      <c r="J61" s="47"/>
    </row>
    <row r="62" spans="1:10" ht="30.75" customHeight="1">
      <c r="A62" s="168"/>
      <c r="B62" s="155"/>
      <c r="C62" s="155"/>
      <c r="D62" s="5" t="s">
        <v>4</v>
      </c>
      <c r="E62" s="28" t="s">
        <v>5</v>
      </c>
      <c r="F62" s="28" t="s">
        <v>6</v>
      </c>
      <c r="G62" s="28" t="s">
        <v>7</v>
      </c>
      <c r="H62" s="34" t="s">
        <v>8</v>
      </c>
      <c r="I62" s="189"/>
      <c r="J62" s="47"/>
    </row>
    <row r="63" spans="1:10" ht="30.75" customHeight="1">
      <c r="A63" s="170" t="s">
        <v>9</v>
      </c>
      <c r="B63" s="170"/>
      <c r="C63" s="170"/>
      <c r="D63" s="144">
        <f>40+220+D68+D69</f>
        <v>560</v>
      </c>
      <c r="E63" s="36">
        <f>E65+E64+E68+E69</f>
        <v>24.333333333333336</v>
      </c>
      <c r="F63" s="36">
        <f>F65+F64+F68+F69</f>
        <v>25.2</v>
      </c>
      <c r="G63" s="36">
        <f>G65+G64+G68+G69</f>
        <v>85.4</v>
      </c>
      <c r="H63" s="90">
        <f>H65+H64+H68+H69</f>
        <v>665.7333333333333</v>
      </c>
      <c r="I63" s="190"/>
      <c r="J63" s="14"/>
    </row>
    <row r="64" spans="1:10" ht="30.75" customHeight="1">
      <c r="A64" s="150" t="s">
        <v>65</v>
      </c>
      <c r="B64" s="150"/>
      <c r="C64" s="150"/>
      <c r="D64" s="63" t="s">
        <v>24</v>
      </c>
      <c r="E64" s="2">
        <v>2.3</v>
      </c>
      <c r="F64" s="2">
        <v>7.4</v>
      </c>
      <c r="G64" s="2">
        <v>14.5</v>
      </c>
      <c r="H64" s="3">
        <f>G64*4+F64*9+E64*4</f>
        <v>133.8</v>
      </c>
      <c r="I64" s="192" t="s">
        <v>66</v>
      </c>
      <c r="J64" s="7"/>
    </row>
    <row r="65" spans="1:10" ht="30.75" customHeight="1">
      <c r="A65" s="147" t="s">
        <v>64</v>
      </c>
      <c r="B65" s="147"/>
      <c r="C65" s="147"/>
      <c r="D65" s="64" t="s">
        <v>26</v>
      </c>
      <c r="E65" s="80">
        <v>18.533333333333335</v>
      </c>
      <c r="F65" s="80">
        <v>14.4</v>
      </c>
      <c r="G65" s="80">
        <v>44</v>
      </c>
      <c r="H65" s="3">
        <f>G65*4+F65*9+E65*4</f>
        <v>379.73333333333335</v>
      </c>
      <c r="I65" s="192" t="s">
        <v>63</v>
      </c>
      <c r="J65" s="9"/>
    </row>
    <row r="66" spans="1:10" ht="30" customHeight="1">
      <c r="A66" s="151" t="s">
        <v>23</v>
      </c>
      <c r="B66" s="151"/>
      <c r="C66" s="151"/>
      <c r="D66" s="151"/>
      <c r="E66" s="151"/>
      <c r="F66" s="151"/>
      <c r="G66" s="151"/>
      <c r="H66" s="151"/>
      <c r="I66" s="151"/>
      <c r="J66" s="9"/>
    </row>
    <row r="67" spans="1:10" ht="30" customHeight="1">
      <c r="A67" s="150" t="s">
        <v>122</v>
      </c>
      <c r="B67" s="150"/>
      <c r="C67" s="150"/>
      <c r="D67" s="64" t="s">
        <v>26</v>
      </c>
      <c r="E67" s="2">
        <v>19.1</v>
      </c>
      <c r="F67" s="2">
        <v>15.1</v>
      </c>
      <c r="G67" s="2">
        <v>38.9</v>
      </c>
      <c r="H67" s="84">
        <f>G67*4+F67*9+E67*4</f>
        <v>367.9</v>
      </c>
      <c r="I67" s="192" t="s">
        <v>121</v>
      </c>
      <c r="J67" s="9"/>
    </row>
    <row r="68" spans="1:10" ht="30" customHeight="1">
      <c r="A68" s="149" t="s">
        <v>208</v>
      </c>
      <c r="B68" s="149"/>
      <c r="C68" s="149"/>
      <c r="D68" s="1">
        <v>200</v>
      </c>
      <c r="E68" s="2">
        <v>3.4</v>
      </c>
      <c r="F68" s="1">
        <v>3.2</v>
      </c>
      <c r="G68" s="1">
        <v>21.2</v>
      </c>
      <c r="H68" s="57">
        <f>E68*4+F68*9+G68*4</f>
        <v>127.19999999999999</v>
      </c>
      <c r="I68" s="192" t="s">
        <v>209</v>
      </c>
      <c r="J68" s="8"/>
    </row>
    <row r="69" spans="1:9" ht="30" customHeight="1">
      <c r="A69" s="148" t="s">
        <v>60</v>
      </c>
      <c r="B69" s="148"/>
      <c r="C69" s="148"/>
      <c r="D69" s="4">
        <v>100</v>
      </c>
      <c r="E69" s="87">
        <v>0.1</v>
      </c>
      <c r="F69" s="87">
        <v>0.2</v>
      </c>
      <c r="G69" s="87">
        <v>5.7</v>
      </c>
      <c r="H69" s="3">
        <f>E69*4+F69*9+G69*4</f>
        <v>25</v>
      </c>
      <c r="I69" s="192" t="s">
        <v>61</v>
      </c>
    </row>
    <row r="70" spans="1:9" ht="30" customHeight="1">
      <c r="A70" s="164" t="s">
        <v>41</v>
      </c>
      <c r="B70" s="164"/>
      <c r="C70" s="164"/>
      <c r="D70" s="88">
        <f>D71+265+D75+D78+D79</f>
        <v>865</v>
      </c>
      <c r="E70" s="36">
        <f>E71+E74+E75+E78+E79+E80+E82</f>
        <v>28.42</v>
      </c>
      <c r="F70" s="36">
        <f>F71+F74+F75+F78+F79+F80+F82</f>
        <v>23.040000000000003</v>
      </c>
      <c r="G70" s="36">
        <f>G71+G74+G75+G78+G79+G80+G82</f>
        <v>130.54</v>
      </c>
      <c r="H70" s="90">
        <f>H71+H74+H75+H78+H79+H80+H82</f>
        <v>843.2000000000002</v>
      </c>
      <c r="I70" s="190"/>
    </row>
    <row r="71" spans="1:15" s="22" customFormat="1" ht="30" customHeight="1">
      <c r="A71" s="148" t="s">
        <v>273</v>
      </c>
      <c r="B71" s="148"/>
      <c r="C71" s="148"/>
      <c r="D71" s="1">
        <v>100</v>
      </c>
      <c r="E71" s="2">
        <v>0.7000000000000001</v>
      </c>
      <c r="F71" s="2">
        <v>0.1</v>
      </c>
      <c r="G71" s="2">
        <v>1.9</v>
      </c>
      <c r="H71" s="84">
        <f>E71*4+F71*9+G71*4</f>
        <v>11.3</v>
      </c>
      <c r="I71" s="188" t="s">
        <v>55</v>
      </c>
      <c r="J71" s="42"/>
      <c r="K71" s="42"/>
      <c r="L71" s="45"/>
      <c r="M71" s="45"/>
      <c r="N71" s="45"/>
      <c r="O71" s="45"/>
    </row>
    <row r="72" spans="1:15" ht="30" customHeight="1">
      <c r="A72" s="175" t="s">
        <v>277</v>
      </c>
      <c r="B72" s="176"/>
      <c r="C72" s="177"/>
      <c r="D72" s="1" t="s">
        <v>42</v>
      </c>
      <c r="E72" s="19">
        <v>5.5</v>
      </c>
      <c r="F72" s="19">
        <v>5.9</v>
      </c>
      <c r="G72" s="19">
        <v>16.7</v>
      </c>
      <c r="H72" s="84">
        <f>E72*4+F72*9+G72*4</f>
        <v>141.89999999999998</v>
      </c>
      <c r="I72" s="194" t="s">
        <v>56</v>
      </c>
      <c r="L72" s="65"/>
      <c r="M72" s="65"/>
      <c r="N72" s="66"/>
      <c r="O72" s="71"/>
    </row>
    <row r="73" spans="1:15" ht="30" customHeight="1">
      <c r="A73" s="151" t="s">
        <v>23</v>
      </c>
      <c r="B73" s="151"/>
      <c r="C73" s="151"/>
      <c r="D73" s="151"/>
      <c r="E73" s="151"/>
      <c r="F73" s="151"/>
      <c r="G73" s="151"/>
      <c r="H73" s="151"/>
      <c r="I73" s="151"/>
      <c r="J73" s="48"/>
      <c r="K73" s="52"/>
      <c r="L73" s="39"/>
      <c r="M73" s="39"/>
      <c r="N73" s="37"/>
      <c r="O73" s="67"/>
    </row>
    <row r="74" spans="1:14" ht="30" customHeight="1">
      <c r="A74" s="148" t="s">
        <v>186</v>
      </c>
      <c r="B74" s="148"/>
      <c r="C74" s="148"/>
      <c r="D74" s="1" t="s">
        <v>42</v>
      </c>
      <c r="E74" s="19">
        <v>4.8</v>
      </c>
      <c r="F74" s="19">
        <v>5.8</v>
      </c>
      <c r="G74" s="19">
        <v>16.7</v>
      </c>
      <c r="H74" s="84">
        <f>E74*4+F74*9+G74*4</f>
        <v>138.2</v>
      </c>
      <c r="I74" s="194" t="s">
        <v>56</v>
      </c>
      <c r="J74" s="9"/>
      <c r="K74" s="39"/>
      <c r="L74" s="39"/>
      <c r="M74" s="39"/>
      <c r="N74" s="127"/>
    </row>
    <row r="75" spans="1:14" ht="30" customHeight="1">
      <c r="A75" s="150" t="s">
        <v>96</v>
      </c>
      <c r="B75" s="150"/>
      <c r="C75" s="150"/>
      <c r="D75" s="136">
        <v>120</v>
      </c>
      <c r="E75" s="19">
        <v>10.5</v>
      </c>
      <c r="F75" s="19">
        <v>9.9</v>
      </c>
      <c r="G75" s="19">
        <v>5.5</v>
      </c>
      <c r="H75" s="84">
        <f>G75*4+F75*9+E75*4</f>
        <v>153.10000000000002</v>
      </c>
      <c r="I75" s="194" t="s">
        <v>97</v>
      </c>
      <c r="J75" s="9"/>
      <c r="K75" s="45"/>
      <c r="L75" s="45"/>
      <c r="M75" s="45"/>
      <c r="N75" s="45"/>
    </row>
    <row r="76" spans="1:14" ht="30" customHeight="1">
      <c r="A76" s="151" t="s">
        <v>23</v>
      </c>
      <c r="B76" s="151"/>
      <c r="C76" s="151"/>
      <c r="D76" s="151"/>
      <c r="E76" s="151"/>
      <c r="F76" s="151"/>
      <c r="G76" s="151"/>
      <c r="H76" s="151"/>
      <c r="I76" s="151"/>
      <c r="J76" s="9"/>
      <c r="K76" s="45"/>
      <c r="L76" s="45"/>
      <c r="M76" s="45"/>
      <c r="N76" s="45"/>
    </row>
    <row r="77" spans="1:14" ht="30" customHeight="1">
      <c r="A77" s="147" t="s">
        <v>164</v>
      </c>
      <c r="B77" s="147"/>
      <c r="C77" s="147"/>
      <c r="D77" s="1">
        <v>120</v>
      </c>
      <c r="E77" s="2">
        <v>7.3</v>
      </c>
      <c r="F77" s="2">
        <v>14</v>
      </c>
      <c r="G77" s="2">
        <v>8.9</v>
      </c>
      <c r="H77" s="3">
        <f>E77*4+F77*9+G77*4</f>
        <v>190.79999999999998</v>
      </c>
      <c r="I77" s="194" t="s">
        <v>163</v>
      </c>
      <c r="J77" s="9"/>
      <c r="K77" s="45"/>
      <c r="L77" s="45"/>
      <c r="M77" s="45"/>
      <c r="N77" s="45"/>
    </row>
    <row r="78" spans="1:15" ht="30" customHeight="1">
      <c r="A78" s="149" t="s">
        <v>150</v>
      </c>
      <c r="B78" s="149"/>
      <c r="C78" s="149"/>
      <c r="D78" s="1">
        <v>180</v>
      </c>
      <c r="E78" s="2">
        <v>5.6</v>
      </c>
      <c r="F78" s="2">
        <v>5.8</v>
      </c>
      <c r="G78" s="2">
        <v>24.72</v>
      </c>
      <c r="H78" s="3">
        <f>G78*4+F78*9+E78*4</f>
        <v>173.48</v>
      </c>
      <c r="I78" s="188" t="s">
        <v>62</v>
      </c>
      <c r="J78" s="9"/>
      <c r="K78" s="128"/>
      <c r="L78" s="128"/>
      <c r="M78" s="128"/>
      <c r="N78" s="128"/>
      <c r="O78" s="106"/>
    </row>
    <row r="79" spans="1:15" ht="30" customHeight="1">
      <c r="A79" s="174" t="s">
        <v>132</v>
      </c>
      <c r="B79" s="174"/>
      <c r="C79" s="174"/>
      <c r="D79" s="4">
        <v>200</v>
      </c>
      <c r="E79" s="75">
        <v>1</v>
      </c>
      <c r="F79" s="75">
        <v>0</v>
      </c>
      <c r="G79" s="75">
        <v>31.2</v>
      </c>
      <c r="H79" s="84">
        <f>G79*4+F79*9+E79*4</f>
        <v>128.8</v>
      </c>
      <c r="I79" s="193" t="s">
        <v>59</v>
      </c>
      <c r="J79" s="9"/>
      <c r="K79" s="108"/>
      <c r="L79" s="133"/>
      <c r="M79" s="108"/>
      <c r="N79" s="108"/>
      <c r="O79" s="107"/>
    </row>
    <row r="80" spans="1:15" ht="30" customHeight="1">
      <c r="A80" s="149" t="s">
        <v>18</v>
      </c>
      <c r="B80" s="149"/>
      <c r="C80" s="149"/>
      <c r="D80" s="1">
        <v>60</v>
      </c>
      <c r="E80" s="2">
        <v>2.82</v>
      </c>
      <c r="F80" s="2">
        <v>0.6</v>
      </c>
      <c r="G80" s="2">
        <v>26.22</v>
      </c>
      <c r="H80" s="3">
        <v>121.56000000000002</v>
      </c>
      <c r="I80" s="192"/>
      <c r="J80" s="9"/>
      <c r="K80" s="70"/>
      <c r="L80" s="68"/>
      <c r="M80" s="68"/>
      <c r="N80" s="68"/>
      <c r="O80" s="104"/>
    </row>
    <row r="81" spans="1:15" ht="30" customHeight="1">
      <c r="A81" s="150" t="s">
        <v>35</v>
      </c>
      <c r="B81" s="150"/>
      <c r="C81" s="150"/>
      <c r="D81" s="1">
        <v>60</v>
      </c>
      <c r="E81" s="2"/>
      <c r="F81" s="2"/>
      <c r="G81" s="2"/>
      <c r="H81" s="2"/>
      <c r="I81" s="192"/>
      <c r="J81" s="9"/>
      <c r="K81" s="68"/>
      <c r="L81" s="68"/>
      <c r="M81" s="68"/>
      <c r="N81" s="68"/>
      <c r="O81" s="104"/>
    </row>
    <row r="82" spans="1:15" ht="30" customHeight="1">
      <c r="A82" s="149" t="s">
        <v>21</v>
      </c>
      <c r="B82" s="149"/>
      <c r="C82" s="149"/>
      <c r="D82" s="3">
        <v>60</v>
      </c>
      <c r="E82" s="2">
        <v>3</v>
      </c>
      <c r="F82" s="2">
        <v>0.8400000000000001</v>
      </c>
      <c r="G82" s="2">
        <v>24.299999999999997</v>
      </c>
      <c r="H82" s="3">
        <v>116.76</v>
      </c>
      <c r="I82" s="192"/>
      <c r="J82" s="9"/>
      <c r="K82" s="109"/>
      <c r="L82" s="109"/>
      <c r="M82" s="109"/>
      <c r="N82" s="133"/>
      <c r="O82" s="107"/>
    </row>
    <row r="83" spans="1:15" ht="30" customHeight="1">
      <c r="A83" s="150" t="s">
        <v>20</v>
      </c>
      <c r="B83" s="150"/>
      <c r="C83" s="150"/>
      <c r="D83" s="1">
        <v>60</v>
      </c>
      <c r="E83" s="2"/>
      <c r="F83" s="2"/>
      <c r="G83" s="2"/>
      <c r="H83" s="3"/>
      <c r="I83" s="192"/>
      <c r="J83" s="9"/>
      <c r="K83" s="133"/>
      <c r="L83" s="133"/>
      <c r="M83" s="133"/>
      <c r="N83" s="133"/>
      <c r="O83" s="110"/>
    </row>
    <row r="84" spans="1:15" ht="30" customHeight="1">
      <c r="A84" s="160" t="s">
        <v>39</v>
      </c>
      <c r="B84" s="160"/>
      <c r="C84" s="160"/>
      <c r="D84" s="92"/>
      <c r="E84" s="82">
        <f>E70+E63</f>
        <v>52.75333333333334</v>
      </c>
      <c r="F84" s="82">
        <f>F70+F63</f>
        <v>48.24</v>
      </c>
      <c r="G84" s="82">
        <f>G70+G63</f>
        <v>215.94</v>
      </c>
      <c r="H84" s="93">
        <f>H70+H63</f>
        <v>1508.9333333333334</v>
      </c>
      <c r="I84" s="193"/>
      <c r="J84" s="9"/>
      <c r="K84" s="62"/>
      <c r="L84" s="62"/>
      <c r="M84" s="62"/>
      <c r="N84" s="62"/>
      <c r="O84" s="107"/>
    </row>
    <row r="85" spans="1:15" ht="30" customHeight="1">
      <c r="A85" s="153" t="s">
        <v>12</v>
      </c>
      <c r="B85" s="153"/>
      <c r="C85" s="153"/>
      <c r="D85" s="153"/>
      <c r="E85" s="153"/>
      <c r="F85" s="153"/>
      <c r="G85" s="153"/>
      <c r="H85" s="153"/>
      <c r="I85" s="153"/>
      <c r="J85" s="9"/>
      <c r="K85" s="62"/>
      <c r="L85" s="62"/>
      <c r="M85" s="62"/>
      <c r="N85" s="62"/>
      <c r="O85" s="107"/>
    </row>
    <row r="86" spans="1:15" ht="30" customHeight="1">
      <c r="A86" s="168" t="s">
        <v>0</v>
      </c>
      <c r="B86" s="155" t="s">
        <v>1</v>
      </c>
      <c r="C86" s="155" t="s">
        <v>2</v>
      </c>
      <c r="D86" s="155" t="s">
        <v>3</v>
      </c>
      <c r="E86" s="155"/>
      <c r="F86" s="155"/>
      <c r="G86" s="155"/>
      <c r="H86" s="155"/>
      <c r="I86" s="189" t="s">
        <v>38</v>
      </c>
      <c r="J86" s="9"/>
      <c r="K86" s="68"/>
      <c r="L86" s="62"/>
      <c r="M86" s="68"/>
      <c r="N86" s="68"/>
      <c r="O86" s="107"/>
    </row>
    <row r="87" spans="1:10" ht="30" customHeight="1">
      <c r="A87" s="168"/>
      <c r="B87" s="155"/>
      <c r="C87" s="155"/>
      <c r="D87" s="5" t="s">
        <v>4</v>
      </c>
      <c r="E87" s="28" t="s">
        <v>5</v>
      </c>
      <c r="F87" s="28" t="s">
        <v>6</v>
      </c>
      <c r="G87" s="28" t="s">
        <v>7</v>
      </c>
      <c r="H87" s="34" t="s">
        <v>8</v>
      </c>
      <c r="I87" s="189"/>
      <c r="J87" s="9"/>
    </row>
    <row r="88" spans="1:10" ht="30" customHeight="1">
      <c r="A88" s="170" t="s">
        <v>9</v>
      </c>
      <c r="B88" s="170"/>
      <c r="C88" s="170"/>
      <c r="D88" s="139">
        <f>D89+D90+D91+D92</f>
        <v>580</v>
      </c>
      <c r="E88" s="79">
        <f>E89+E90+E91+E92+E93+E95</f>
        <v>27.140000000000004</v>
      </c>
      <c r="F88" s="79">
        <f>F89+F90+F91+F92+F93+F95</f>
        <v>33.580000000000005</v>
      </c>
      <c r="G88" s="79">
        <f>G89+G90+G91+G92+G93+G95</f>
        <v>54.540000000000006</v>
      </c>
      <c r="H88" s="79">
        <f>H89+H90+H91+H92+H93+H95</f>
        <v>628.9399999999999</v>
      </c>
      <c r="I88" s="198"/>
      <c r="J88" s="9"/>
    </row>
    <row r="89" spans="1:10" ht="30" customHeight="1">
      <c r="A89" s="174" t="s">
        <v>210</v>
      </c>
      <c r="B89" s="174"/>
      <c r="C89" s="174"/>
      <c r="D89" s="76" t="s">
        <v>212</v>
      </c>
      <c r="E89" s="75">
        <v>5.9</v>
      </c>
      <c r="F89" s="75">
        <v>12.4</v>
      </c>
      <c r="G89" s="75">
        <v>14.7</v>
      </c>
      <c r="H89" s="3">
        <f>E89*4+F89*9+G89*4</f>
        <v>194</v>
      </c>
      <c r="I89" s="191" t="s">
        <v>160</v>
      </c>
      <c r="J89" s="9"/>
    </row>
    <row r="90" spans="1:10" ht="30" customHeight="1">
      <c r="A90" s="147" t="s">
        <v>211</v>
      </c>
      <c r="B90" s="147"/>
      <c r="C90" s="147"/>
      <c r="D90" s="1">
        <v>170</v>
      </c>
      <c r="E90" s="19">
        <v>17.2</v>
      </c>
      <c r="F90" s="19">
        <v>19.2</v>
      </c>
      <c r="G90" s="19">
        <v>6.2</v>
      </c>
      <c r="H90" s="84">
        <f>G90*4+F90*9+E90*4</f>
        <v>266.4</v>
      </c>
      <c r="I90" s="192" t="s">
        <v>124</v>
      </c>
      <c r="J90" s="8"/>
    </row>
    <row r="91" spans="1:10" ht="30" customHeight="1">
      <c r="A91" s="147" t="s">
        <v>123</v>
      </c>
      <c r="B91" s="147"/>
      <c r="C91" s="147"/>
      <c r="D91" s="1">
        <v>200</v>
      </c>
      <c r="E91" s="1">
        <v>0.3</v>
      </c>
      <c r="F91" s="1">
        <v>0</v>
      </c>
      <c r="G91" s="1">
        <v>12.3</v>
      </c>
      <c r="H91" s="3">
        <f>E91*4+F91*9+G91*4</f>
        <v>50.400000000000006</v>
      </c>
      <c r="I91" s="192" t="s">
        <v>191</v>
      </c>
      <c r="J91" s="8"/>
    </row>
    <row r="92" spans="1:10" ht="30" customHeight="1">
      <c r="A92" s="148" t="s">
        <v>27</v>
      </c>
      <c r="B92" s="148"/>
      <c r="C92" s="148"/>
      <c r="D92" s="1">
        <v>125</v>
      </c>
      <c r="E92" s="2">
        <v>1.8</v>
      </c>
      <c r="F92" s="2">
        <v>1.5</v>
      </c>
      <c r="G92" s="2">
        <v>4.5</v>
      </c>
      <c r="H92" s="3">
        <f>E92*4+F92*9+G92*4</f>
        <v>38.7</v>
      </c>
      <c r="I92" s="192"/>
      <c r="J92" s="8"/>
    </row>
    <row r="93" spans="1:10" ht="30" customHeight="1">
      <c r="A93" s="149" t="s">
        <v>18</v>
      </c>
      <c r="B93" s="149"/>
      <c r="C93" s="149"/>
      <c r="D93" s="1">
        <v>20</v>
      </c>
      <c r="E93" s="2">
        <v>0.94</v>
      </c>
      <c r="F93" s="2">
        <v>0.2</v>
      </c>
      <c r="G93" s="2">
        <v>8.74</v>
      </c>
      <c r="H93" s="3">
        <v>40.52</v>
      </c>
      <c r="I93" s="192"/>
      <c r="J93" s="8"/>
    </row>
    <row r="94" spans="1:15" ht="30" customHeight="1">
      <c r="A94" s="150" t="s">
        <v>35</v>
      </c>
      <c r="B94" s="150"/>
      <c r="C94" s="150"/>
      <c r="D94" s="1">
        <v>20</v>
      </c>
      <c r="E94" s="2"/>
      <c r="F94" s="2"/>
      <c r="G94" s="2"/>
      <c r="H94" s="3"/>
      <c r="I94" s="192"/>
      <c r="J94" s="8"/>
      <c r="K94" s="101"/>
      <c r="L94" s="101"/>
      <c r="M94" s="101"/>
      <c r="N94" s="101"/>
      <c r="O94" s="102"/>
    </row>
    <row r="95" spans="1:15" ht="30" customHeight="1">
      <c r="A95" s="149" t="s">
        <v>21</v>
      </c>
      <c r="B95" s="149"/>
      <c r="C95" s="149"/>
      <c r="D95" s="3">
        <v>20</v>
      </c>
      <c r="E95" s="2">
        <v>1</v>
      </c>
      <c r="F95" s="2">
        <v>0.28</v>
      </c>
      <c r="G95" s="2">
        <v>8.1</v>
      </c>
      <c r="H95" s="3">
        <v>38.92</v>
      </c>
      <c r="I95" s="192"/>
      <c r="J95" s="8"/>
      <c r="K95" s="101"/>
      <c r="L95" s="101"/>
      <c r="M95" s="101"/>
      <c r="N95" s="101"/>
      <c r="O95" s="102"/>
    </row>
    <row r="96" spans="1:15" ht="30" customHeight="1">
      <c r="A96" s="150" t="s">
        <v>20</v>
      </c>
      <c r="B96" s="150"/>
      <c r="C96" s="150"/>
      <c r="D96" s="1">
        <v>20</v>
      </c>
      <c r="E96" s="2"/>
      <c r="F96" s="2"/>
      <c r="G96" s="2"/>
      <c r="H96" s="3"/>
      <c r="I96" s="192"/>
      <c r="J96" s="8"/>
      <c r="K96" s="101"/>
      <c r="L96" s="101"/>
      <c r="M96" s="101"/>
      <c r="N96" s="101"/>
      <c r="O96" s="102"/>
    </row>
    <row r="97" spans="1:15" ht="30" customHeight="1">
      <c r="A97" s="164" t="s">
        <v>41</v>
      </c>
      <c r="B97" s="164"/>
      <c r="C97" s="164"/>
      <c r="D97" s="88">
        <f>D98+270+D104+D106+D107+D108</f>
        <v>850</v>
      </c>
      <c r="E97" s="36">
        <f>E98+E101+E104+E106+E107+E108+E109+E111</f>
        <v>31.024444444444445</v>
      </c>
      <c r="F97" s="36">
        <f>F98+F101+F104+F106+F107+F108+F109+F111</f>
        <v>33.62888888888889</v>
      </c>
      <c r="G97" s="36">
        <f>G98+G101+G104+G106+G107+G108+G109+G111</f>
        <v>114.50222222222223</v>
      </c>
      <c r="H97" s="90">
        <f>H98+H101+H104+H106+H107+H108+H109+H111</f>
        <v>884.7666666666667</v>
      </c>
      <c r="I97" s="190"/>
      <c r="J97" s="8"/>
      <c r="K97" s="141"/>
      <c r="L97" s="107"/>
      <c r="M97" s="101"/>
      <c r="N97" s="101"/>
      <c r="O97" s="102"/>
    </row>
    <row r="98" spans="1:15" ht="30" customHeight="1">
      <c r="A98" s="173" t="s">
        <v>213</v>
      </c>
      <c r="B98" s="173"/>
      <c r="C98" s="173"/>
      <c r="D98" s="77">
        <v>100</v>
      </c>
      <c r="E98" s="19">
        <v>1.6</v>
      </c>
      <c r="F98" s="19">
        <v>5.2</v>
      </c>
      <c r="G98" s="19">
        <v>6.1</v>
      </c>
      <c r="H98" s="114">
        <f>G98*4+F98*9+E98*4</f>
        <v>77.60000000000001</v>
      </c>
      <c r="I98" s="191" t="s">
        <v>214</v>
      </c>
      <c r="J98" s="8"/>
      <c r="K98" s="141"/>
      <c r="L98" s="135"/>
      <c r="M98" s="68"/>
      <c r="N98" s="68"/>
      <c r="O98" s="106"/>
    </row>
    <row r="99" spans="1:15" ht="30" customHeight="1">
      <c r="A99" s="151" t="s">
        <v>23</v>
      </c>
      <c r="B99" s="151"/>
      <c r="C99" s="151"/>
      <c r="D99" s="151"/>
      <c r="E99" s="151"/>
      <c r="F99" s="151"/>
      <c r="G99" s="151"/>
      <c r="H99" s="151"/>
      <c r="I99" s="151"/>
      <c r="J99" s="8"/>
      <c r="K99" s="62"/>
      <c r="L99" s="62"/>
      <c r="M99" s="62"/>
      <c r="N99" s="40"/>
      <c r="O99" s="111"/>
    </row>
    <row r="100" spans="1:15" ht="30" customHeight="1">
      <c r="A100" s="166" t="s">
        <v>71</v>
      </c>
      <c r="B100" s="166"/>
      <c r="C100" s="166"/>
      <c r="D100" s="1">
        <v>100</v>
      </c>
      <c r="E100" s="2">
        <v>1</v>
      </c>
      <c r="F100" s="2">
        <v>5.1</v>
      </c>
      <c r="G100" s="2">
        <v>3.5</v>
      </c>
      <c r="H100" s="3">
        <f>E100*4+F100*9+G100*4</f>
        <v>63.9</v>
      </c>
      <c r="I100" s="192" t="s">
        <v>72</v>
      </c>
      <c r="J100" s="8"/>
      <c r="K100" s="62"/>
      <c r="L100" s="62"/>
      <c r="M100" s="62"/>
      <c r="N100" s="40"/>
      <c r="O100" s="111"/>
    </row>
    <row r="101" spans="1:15" ht="30" customHeight="1">
      <c r="A101" s="161" t="s">
        <v>278</v>
      </c>
      <c r="B101" s="161"/>
      <c r="C101" s="161"/>
      <c r="D101" s="89" t="s">
        <v>216</v>
      </c>
      <c r="E101" s="19">
        <v>5.9</v>
      </c>
      <c r="F101" s="19">
        <v>9.5</v>
      </c>
      <c r="G101" s="19">
        <v>14.1</v>
      </c>
      <c r="H101" s="84">
        <f>E101*4+F101*9+G101*4</f>
        <v>165.5</v>
      </c>
      <c r="I101" s="193" t="s">
        <v>215</v>
      </c>
      <c r="J101" s="9"/>
      <c r="K101" s="101"/>
      <c r="L101" s="101"/>
      <c r="M101" s="101"/>
      <c r="N101" s="112"/>
      <c r="O101" s="102"/>
    </row>
    <row r="102" spans="1:10" ht="30" customHeight="1">
      <c r="A102" s="151" t="s">
        <v>23</v>
      </c>
      <c r="B102" s="151"/>
      <c r="C102" s="151"/>
      <c r="D102" s="151"/>
      <c r="E102" s="151"/>
      <c r="F102" s="151"/>
      <c r="G102" s="151"/>
      <c r="H102" s="151"/>
      <c r="I102" s="151"/>
      <c r="J102" s="9"/>
    </row>
    <row r="103" spans="1:10" ht="30" customHeight="1">
      <c r="A103" s="161" t="s">
        <v>282</v>
      </c>
      <c r="B103" s="161"/>
      <c r="C103" s="161"/>
      <c r="D103" s="89" t="s">
        <v>216</v>
      </c>
      <c r="E103" s="19">
        <v>5.7</v>
      </c>
      <c r="F103" s="19">
        <v>9.1</v>
      </c>
      <c r="G103" s="19">
        <v>14.1</v>
      </c>
      <c r="H103" s="84">
        <f>E103*4+F103*9+G103*4</f>
        <v>161.1</v>
      </c>
      <c r="I103" s="193" t="s">
        <v>215</v>
      </c>
      <c r="J103" s="9"/>
    </row>
    <row r="104" spans="1:10" ht="30" customHeight="1">
      <c r="A104" s="147" t="s">
        <v>246</v>
      </c>
      <c r="B104" s="147"/>
      <c r="C104" s="147"/>
      <c r="D104" s="1">
        <v>100</v>
      </c>
      <c r="E104" s="2">
        <v>14.8</v>
      </c>
      <c r="F104" s="2">
        <v>12.7</v>
      </c>
      <c r="G104" s="2">
        <v>12</v>
      </c>
      <c r="H104" s="3">
        <f>E104*4+F104*9+G104*4</f>
        <v>221.5</v>
      </c>
      <c r="I104" s="192" t="s">
        <v>46</v>
      </c>
      <c r="J104" s="8"/>
    </row>
    <row r="105" spans="1:10" ht="30" customHeight="1">
      <c r="A105" s="173" t="s">
        <v>125</v>
      </c>
      <c r="B105" s="173"/>
      <c r="C105" s="173"/>
      <c r="D105" s="120" t="s">
        <v>126</v>
      </c>
      <c r="E105" s="123"/>
      <c r="F105" s="123"/>
      <c r="G105" s="123"/>
      <c r="H105" s="30"/>
      <c r="I105" s="200"/>
      <c r="J105" s="8"/>
    </row>
    <row r="106" spans="1:10" ht="30" customHeight="1">
      <c r="A106" s="149" t="s">
        <v>94</v>
      </c>
      <c r="B106" s="149"/>
      <c r="C106" s="149"/>
      <c r="D106" s="136">
        <v>80</v>
      </c>
      <c r="E106" s="19">
        <v>1.6444444444444444</v>
      </c>
      <c r="F106" s="19">
        <v>2.088888888888889</v>
      </c>
      <c r="G106" s="19">
        <v>6.622222222222222</v>
      </c>
      <c r="H106" s="84">
        <f>E106*4+F106*9+G106*4</f>
        <v>51.86666666666667</v>
      </c>
      <c r="I106" s="196" t="s">
        <v>192</v>
      </c>
      <c r="J106" s="8"/>
    </row>
    <row r="107" spans="1:10" ht="28.5" customHeight="1">
      <c r="A107" s="154" t="s">
        <v>53</v>
      </c>
      <c r="B107" s="154"/>
      <c r="C107" s="154"/>
      <c r="D107" s="77">
        <v>100</v>
      </c>
      <c r="E107" s="29">
        <v>2</v>
      </c>
      <c r="F107" s="29">
        <v>2.9</v>
      </c>
      <c r="G107" s="29">
        <v>13.3</v>
      </c>
      <c r="H107" s="58">
        <f>E107*4+F107*9+G107*4</f>
        <v>87.3</v>
      </c>
      <c r="I107" s="201" t="s">
        <v>54</v>
      </c>
      <c r="J107" s="21"/>
    </row>
    <row r="108" spans="1:10" ht="28.5" customHeight="1">
      <c r="A108" s="149" t="s">
        <v>68</v>
      </c>
      <c r="B108" s="149"/>
      <c r="C108" s="149"/>
      <c r="D108" s="136">
        <v>200</v>
      </c>
      <c r="E108" s="19">
        <v>0.2</v>
      </c>
      <c r="F108" s="19">
        <v>0</v>
      </c>
      <c r="G108" s="19">
        <v>20.6</v>
      </c>
      <c r="H108" s="137">
        <f>G108*4+F108*9+E108*4</f>
        <v>83.2</v>
      </c>
      <c r="I108" s="193" t="s">
        <v>69</v>
      </c>
      <c r="J108" s="8"/>
    </row>
    <row r="109" spans="1:10" ht="28.5" customHeight="1">
      <c r="A109" s="149" t="s">
        <v>18</v>
      </c>
      <c r="B109" s="149"/>
      <c r="C109" s="149"/>
      <c r="D109" s="1">
        <v>40</v>
      </c>
      <c r="E109" s="2">
        <v>1.88</v>
      </c>
      <c r="F109" s="2">
        <v>0.4</v>
      </c>
      <c r="G109" s="2">
        <v>17.48</v>
      </c>
      <c r="H109" s="3">
        <v>81.04</v>
      </c>
      <c r="I109" s="192"/>
      <c r="J109" s="8"/>
    </row>
    <row r="110" spans="1:10" ht="28.5" customHeight="1">
      <c r="A110" s="150" t="s">
        <v>35</v>
      </c>
      <c r="B110" s="150"/>
      <c r="C110" s="150"/>
      <c r="D110" s="1">
        <v>40</v>
      </c>
      <c r="E110" s="2"/>
      <c r="F110" s="2"/>
      <c r="G110" s="2"/>
      <c r="H110" s="3"/>
      <c r="I110" s="192"/>
      <c r="J110" s="8"/>
    </row>
    <row r="111" spans="1:11" ht="28.5" customHeight="1">
      <c r="A111" s="149" t="s">
        <v>21</v>
      </c>
      <c r="B111" s="149"/>
      <c r="C111" s="149"/>
      <c r="D111" s="3">
        <v>60</v>
      </c>
      <c r="E111" s="2">
        <v>3</v>
      </c>
      <c r="F111" s="2">
        <v>0.8400000000000001</v>
      </c>
      <c r="G111" s="2">
        <v>24.299999999999997</v>
      </c>
      <c r="H111" s="3">
        <v>116.76</v>
      </c>
      <c r="I111" s="192"/>
      <c r="J111" s="8"/>
      <c r="K111" s="43"/>
    </row>
    <row r="112" spans="1:10" ht="30" customHeight="1">
      <c r="A112" s="150" t="s">
        <v>20</v>
      </c>
      <c r="B112" s="150"/>
      <c r="C112" s="150"/>
      <c r="D112" s="1">
        <v>60</v>
      </c>
      <c r="E112" s="2"/>
      <c r="F112" s="2"/>
      <c r="G112" s="2"/>
      <c r="H112" s="3"/>
      <c r="I112" s="192"/>
      <c r="J112" s="8"/>
    </row>
    <row r="113" spans="1:10" ht="30" customHeight="1">
      <c r="A113" s="160" t="s">
        <v>39</v>
      </c>
      <c r="B113" s="160"/>
      <c r="C113" s="160"/>
      <c r="D113" s="92"/>
      <c r="E113" s="82">
        <f>E88+E97</f>
        <v>58.16444444444445</v>
      </c>
      <c r="F113" s="82">
        <f>F88+F97</f>
        <v>67.2088888888889</v>
      </c>
      <c r="G113" s="82">
        <f>G88+G97</f>
        <v>169.04222222222222</v>
      </c>
      <c r="H113" s="93">
        <f>H88+H97</f>
        <v>1513.7066666666665</v>
      </c>
      <c r="I113" s="193"/>
      <c r="J113" s="8"/>
    </row>
    <row r="114" spans="1:10" ht="30" customHeight="1">
      <c r="A114" s="153" t="s">
        <v>13</v>
      </c>
      <c r="B114" s="153"/>
      <c r="C114" s="153"/>
      <c r="D114" s="153"/>
      <c r="E114" s="153"/>
      <c r="F114" s="153"/>
      <c r="G114" s="153"/>
      <c r="H114" s="153"/>
      <c r="I114" s="153"/>
      <c r="J114" s="8"/>
    </row>
    <row r="115" spans="1:10" ht="30" customHeight="1">
      <c r="A115" s="168" t="s">
        <v>0</v>
      </c>
      <c r="B115" s="155" t="s">
        <v>1</v>
      </c>
      <c r="C115" s="155" t="s">
        <v>2</v>
      </c>
      <c r="D115" s="155" t="s">
        <v>3</v>
      </c>
      <c r="E115" s="155"/>
      <c r="F115" s="155"/>
      <c r="G115" s="155"/>
      <c r="H115" s="155"/>
      <c r="I115" s="189" t="s">
        <v>38</v>
      </c>
      <c r="J115" s="8"/>
    </row>
    <row r="116" spans="1:10" ht="30" customHeight="1">
      <c r="A116" s="168"/>
      <c r="B116" s="155"/>
      <c r="C116" s="155"/>
      <c r="D116" s="5" t="s">
        <v>4</v>
      </c>
      <c r="E116" s="28" t="s">
        <v>5</v>
      </c>
      <c r="F116" s="28" t="s">
        <v>6</v>
      </c>
      <c r="G116" s="28" t="s">
        <v>7</v>
      </c>
      <c r="H116" s="34" t="s">
        <v>8</v>
      </c>
      <c r="I116" s="189"/>
      <c r="J116" s="8"/>
    </row>
    <row r="117" spans="1:10" ht="30" customHeight="1">
      <c r="A117" s="164" t="s">
        <v>9</v>
      </c>
      <c r="B117" s="164"/>
      <c r="C117" s="164"/>
      <c r="D117" s="90">
        <f>D118+D120+D121+D119</f>
        <v>600</v>
      </c>
      <c r="E117" s="36">
        <f>E118+E120+E121+E122+E124+E119</f>
        <v>16.919999999999995</v>
      </c>
      <c r="F117" s="36">
        <f>F118+F120+F121+F122+F124+F119</f>
        <v>19.700000000000003</v>
      </c>
      <c r="G117" s="36">
        <f>G118+G120+G121+G122+G124+G119</f>
        <v>80.46</v>
      </c>
      <c r="H117" s="90">
        <f>H118+H120+H121+H122+H124+H119</f>
        <v>566.04</v>
      </c>
      <c r="I117" s="190"/>
      <c r="J117" s="8"/>
    </row>
    <row r="118" spans="1:10" ht="30" customHeight="1">
      <c r="A118" s="150" t="s">
        <v>217</v>
      </c>
      <c r="B118" s="150"/>
      <c r="C118" s="150"/>
      <c r="D118" s="1">
        <v>250</v>
      </c>
      <c r="E118" s="19">
        <v>12.1</v>
      </c>
      <c r="F118" s="2">
        <v>16.3</v>
      </c>
      <c r="G118" s="2">
        <v>27.5</v>
      </c>
      <c r="H118" s="3">
        <f>E118*4+F118*9+G118*4</f>
        <v>305.1</v>
      </c>
      <c r="I118" s="192" t="s">
        <v>218</v>
      </c>
      <c r="J118" s="8"/>
    </row>
    <row r="119" spans="1:10" ht="30" customHeight="1">
      <c r="A119" s="147" t="s">
        <v>172</v>
      </c>
      <c r="B119" s="147"/>
      <c r="C119" s="147"/>
      <c r="D119" s="1">
        <v>20</v>
      </c>
      <c r="E119" s="2">
        <v>0.22000000000000003</v>
      </c>
      <c r="F119" s="2">
        <v>0.02</v>
      </c>
      <c r="G119" s="2">
        <v>0.76</v>
      </c>
      <c r="H119" s="3">
        <f>E119*4+F119*9+G119*4</f>
        <v>4.1</v>
      </c>
      <c r="I119" s="192" t="s">
        <v>45</v>
      </c>
      <c r="J119" s="133"/>
    </row>
    <row r="120" spans="1:10" ht="30" customHeight="1">
      <c r="A120" s="142" t="s">
        <v>106</v>
      </c>
      <c r="B120" s="142"/>
      <c r="C120" s="142"/>
      <c r="D120" s="136">
        <v>200</v>
      </c>
      <c r="E120" s="2">
        <v>2.3</v>
      </c>
      <c r="F120" s="19">
        <v>2.5</v>
      </c>
      <c r="G120" s="2">
        <v>14.8</v>
      </c>
      <c r="H120" s="84">
        <f>G120*4+F120*9+E120*4</f>
        <v>90.9</v>
      </c>
      <c r="I120" s="196" t="s">
        <v>107</v>
      </c>
      <c r="J120" s="47"/>
    </row>
    <row r="121" spans="1:10" ht="30" customHeight="1">
      <c r="A121" s="148" t="s">
        <v>60</v>
      </c>
      <c r="B121" s="148"/>
      <c r="C121" s="148"/>
      <c r="D121" s="4">
        <v>130</v>
      </c>
      <c r="E121" s="75">
        <v>0.6</v>
      </c>
      <c r="F121" s="75">
        <v>0.5</v>
      </c>
      <c r="G121" s="75">
        <v>19.9</v>
      </c>
      <c r="H121" s="3">
        <f>G121*4+F121*9+E121*4</f>
        <v>86.5</v>
      </c>
      <c r="I121" s="192" t="s">
        <v>48</v>
      </c>
      <c r="J121" s="47"/>
    </row>
    <row r="122" spans="1:10" ht="30" customHeight="1">
      <c r="A122" s="149" t="s">
        <v>18</v>
      </c>
      <c r="B122" s="149"/>
      <c r="C122" s="149"/>
      <c r="D122" s="1">
        <v>20</v>
      </c>
      <c r="E122" s="2">
        <v>0.7</v>
      </c>
      <c r="F122" s="2">
        <v>0.1</v>
      </c>
      <c r="G122" s="2">
        <v>9.4</v>
      </c>
      <c r="H122" s="3">
        <v>40.52</v>
      </c>
      <c r="I122" s="192"/>
      <c r="J122" s="47"/>
    </row>
    <row r="123" spans="1:10" ht="30" customHeight="1">
      <c r="A123" s="150" t="s">
        <v>35</v>
      </c>
      <c r="B123" s="150"/>
      <c r="C123" s="150"/>
      <c r="D123" s="1">
        <v>20</v>
      </c>
      <c r="E123" s="2"/>
      <c r="F123" s="2"/>
      <c r="G123" s="2"/>
      <c r="H123" s="3"/>
      <c r="I123" s="192"/>
      <c r="J123" s="47"/>
    </row>
    <row r="124" spans="1:10" ht="30" customHeight="1">
      <c r="A124" s="149" t="s">
        <v>21</v>
      </c>
      <c r="B124" s="149"/>
      <c r="C124" s="149"/>
      <c r="D124" s="3">
        <v>20</v>
      </c>
      <c r="E124" s="2">
        <v>1</v>
      </c>
      <c r="F124" s="2">
        <v>0.28</v>
      </c>
      <c r="G124" s="2">
        <v>8.1</v>
      </c>
      <c r="H124" s="3">
        <v>38.92</v>
      </c>
      <c r="I124" s="192"/>
      <c r="J124" s="47"/>
    </row>
    <row r="125" spans="1:10" ht="30" customHeight="1">
      <c r="A125" s="150" t="s">
        <v>20</v>
      </c>
      <c r="B125" s="150"/>
      <c r="C125" s="150"/>
      <c r="D125" s="1">
        <v>20</v>
      </c>
      <c r="E125" s="2"/>
      <c r="F125" s="2"/>
      <c r="G125" s="2"/>
      <c r="H125" s="3"/>
      <c r="I125" s="192"/>
      <c r="J125" s="47"/>
    </row>
    <row r="126" spans="1:10" ht="30" customHeight="1">
      <c r="A126" s="164" t="s">
        <v>41</v>
      </c>
      <c r="B126" s="164"/>
      <c r="C126" s="164"/>
      <c r="D126" s="88">
        <f>D127+265+D131+D134+D137</f>
        <v>845</v>
      </c>
      <c r="E126" s="36">
        <f>E127+E128+E131+E134+E137+E140+E142</f>
        <v>35.72</v>
      </c>
      <c r="F126" s="36">
        <f>F127+F128+F131+F134+F137+F140+F142</f>
        <v>35.36</v>
      </c>
      <c r="G126" s="36">
        <f>G127+G128+G131+G134+G137+G140+G142</f>
        <v>112.18</v>
      </c>
      <c r="H126" s="36">
        <f>H127+H128+H131+H134+H137+H140+H142</f>
        <v>909.84</v>
      </c>
      <c r="I126" s="190"/>
      <c r="J126" s="47"/>
    </row>
    <row r="127" spans="1:10" ht="30" customHeight="1">
      <c r="A127" s="147" t="s">
        <v>224</v>
      </c>
      <c r="B127" s="147"/>
      <c r="C127" s="147"/>
      <c r="D127" s="1">
        <v>100</v>
      </c>
      <c r="E127" s="2">
        <v>2.8</v>
      </c>
      <c r="F127" s="2">
        <v>5.7</v>
      </c>
      <c r="G127" s="2">
        <v>3.7</v>
      </c>
      <c r="H127" s="3">
        <f>E127*4+F127*9+G127*4</f>
        <v>77.3</v>
      </c>
      <c r="I127" s="188" t="s">
        <v>225</v>
      </c>
      <c r="J127" s="47"/>
    </row>
    <row r="128" spans="1:22" ht="30" customHeight="1">
      <c r="A128" s="147" t="s">
        <v>223</v>
      </c>
      <c r="B128" s="147"/>
      <c r="C128" s="147"/>
      <c r="D128" s="136" t="s">
        <v>42</v>
      </c>
      <c r="E128" s="19">
        <v>5.7</v>
      </c>
      <c r="F128" s="19">
        <v>6.3</v>
      </c>
      <c r="G128" s="19">
        <v>21</v>
      </c>
      <c r="H128" s="84">
        <f>G128*4+F128*9+E128*4</f>
        <v>163.5</v>
      </c>
      <c r="I128" s="192" t="s">
        <v>67</v>
      </c>
      <c r="J128" s="47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</row>
    <row r="129" spans="1:24" ht="30" customHeight="1">
      <c r="A129" s="151" t="s">
        <v>23</v>
      </c>
      <c r="B129" s="151"/>
      <c r="C129" s="151"/>
      <c r="D129" s="151"/>
      <c r="E129" s="151"/>
      <c r="F129" s="151"/>
      <c r="G129" s="151"/>
      <c r="H129" s="151"/>
      <c r="I129" s="151"/>
      <c r="J129" s="8"/>
      <c r="K129" s="62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</row>
    <row r="130" spans="1:24" ht="30" customHeight="1">
      <c r="A130" s="147" t="s">
        <v>182</v>
      </c>
      <c r="B130" s="147"/>
      <c r="C130" s="147"/>
      <c r="D130" s="136" t="s">
        <v>42</v>
      </c>
      <c r="E130" s="19">
        <v>5</v>
      </c>
      <c r="F130" s="19">
        <v>5.7</v>
      </c>
      <c r="G130" s="19">
        <v>21</v>
      </c>
      <c r="H130" s="84">
        <f>G130*4+F130*9+E130*4</f>
        <v>155.3</v>
      </c>
      <c r="I130" s="192" t="s">
        <v>67</v>
      </c>
      <c r="J130" s="8"/>
      <c r="K130" s="62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</row>
    <row r="131" spans="1:24" ht="30.75" customHeight="1">
      <c r="A131" s="149" t="s">
        <v>219</v>
      </c>
      <c r="B131" s="149"/>
      <c r="C131" s="149"/>
      <c r="D131" s="1">
        <v>100</v>
      </c>
      <c r="E131" s="2">
        <v>18.5</v>
      </c>
      <c r="F131" s="2">
        <v>18.7</v>
      </c>
      <c r="G131" s="2">
        <v>0.7</v>
      </c>
      <c r="H131" s="3">
        <f>E131*4+F131*9+G131*4</f>
        <v>245.1</v>
      </c>
      <c r="I131" s="192" t="s">
        <v>220</v>
      </c>
      <c r="J131" s="8"/>
      <c r="K131" s="133"/>
      <c r="L131" s="133"/>
      <c r="M131" s="133"/>
      <c r="N131" s="107"/>
      <c r="O131" s="62"/>
      <c r="P131" s="62"/>
      <c r="Q131" s="62"/>
      <c r="R131" s="62"/>
      <c r="S131" s="62"/>
      <c r="T131" s="62"/>
      <c r="U131" s="62"/>
      <c r="V131" s="62"/>
      <c r="W131" s="45"/>
      <c r="X131" s="45"/>
    </row>
    <row r="132" spans="1:24" ht="30" customHeight="1">
      <c r="A132" s="151" t="s">
        <v>23</v>
      </c>
      <c r="B132" s="151"/>
      <c r="C132" s="151"/>
      <c r="D132" s="151"/>
      <c r="E132" s="151"/>
      <c r="F132" s="151"/>
      <c r="G132" s="151"/>
      <c r="H132" s="151"/>
      <c r="I132" s="151"/>
      <c r="J132" s="8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</row>
    <row r="133" spans="1:24" ht="30" customHeight="1">
      <c r="A133" s="149" t="s">
        <v>221</v>
      </c>
      <c r="B133" s="149"/>
      <c r="C133" s="149"/>
      <c r="D133" s="1">
        <v>100</v>
      </c>
      <c r="E133" s="2">
        <v>17.1</v>
      </c>
      <c r="F133" s="2">
        <v>15.2</v>
      </c>
      <c r="G133" s="2">
        <v>4.2</v>
      </c>
      <c r="H133" s="3">
        <f>E133*4+F133*9+G133*4</f>
        <v>222</v>
      </c>
      <c r="I133" s="192" t="s">
        <v>222</v>
      </c>
      <c r="J133" s="8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</row>
    <row r="134" spans="1:10" ht="30" customHeight="1">
      <c r="A134" s="150" t="s">
        <v>49</v>
      </c>
      <c r="B134" s="150"/>
      <c r="C134" s="150"/>
      <c r="D134" s="1">
        <v>180</v>
      </c>
      <c r="E134" s="2">
        <v>4.44</v>
      </c>
      <c r="F134" s="2">
        <v>3.7</v>
      </c>
      <c r="G134" s="2">
        <v>31.1</v>
      </c>
      <c r="H134" s="3">
        <f>G134*4+F134*9+E134*4</f>
        <v>175.46</v>
      </c>
      <c r="I134" s="192" t="s">
        <v>50</v>
      </c>
      <c r="J134" s="8"/>
    </row>
    <row r="135" spans="1:10" ht="30" customHeight="1">
      <c r="A135" s="151" t="s">
        <v>23</v>
      </c>
      <c r="B135" s="151"/>
      <c r="C135" s="151"/>
      <c r="D135" s="151"/>
      <c r="E135" s="151"/>
      <c r="F135" s="151"/>
      <c r="G135" s="151"/>
      <c r="H135" s="151"/>
      <c r="I135" s="151"/>
      <c r="J135" s="8"/>
    </row>
    <row r="136" spans="1:10" ht="33" customHeight="1">
      <c r="A136" s="150" t="s">
        <v>127</v>
      </c>
      <c r="B136" s="150"/>
      <c r="C136" s="150"/>
      <c r="D136" s="1">
        <v>180</v>
      </c>
      <c r="E136" s="19">
        <v>6.784615384615385</v>
      </c>
      <c r="F136" s="19">
        <v>3.8769230769230765</v>
      </c>
      <c r="G136" s="19">
        <v>33.23076923076923</v>
      </c>
      <c r="H136" s="114">
        <f>G136*4+F136*9+E136*4</f>
        <v>194.95384615384617</v>
      </c>
      <c r="I136" s="194" t="s">
        <v>131</v>
      </c>
      <c r="J136" s="8"/>
    </row>
    <row r="137" spans="1:10" ht="33" customHeight="1">
      <c r="A137" s="96" t="s">
        <v>92</v>
      </c>
      <c r="B137" s="1">
        <v>200</v>
      </c>
      <c r="C137" s="1">
        <v>200</v>
      </c>
      <c r="D137" s="1">
        <v>200</v>
      </c>
      <c r="E137" s="2">
        <v>0.4</v>
      </c>
      <c r="F137" s="2">
        <v>0</v>
      </c>
      <c r="G137" s="2">
        <v>22</v>
      </c>
      <c r="H137" s="3">
        <f>E137*4+F137*9+G137*4</f>
        <v>89.6</v>
      </c>
      <c r="I137" s="188" t="s">
        <v>93</v>
      </c>
      <c r="J137" s="8"/>
    </row>
    <row r="138" spans="1:10" ht="33" customHeight="1">
      <c r="A138" s="151" t="s">
        <v>23</v>
      </c>
      <c r="B138" s="151"/>
      <c r="C138" s="151"/>
      <c r="D138" s="151"/>
      <c r="E138" s="151"/>
      <c r="F138" s="151"/>
      <c r="G138" s="151"/>
      <c r="H138" s="151"/>
      <c r="I138" s="151"/>
      <c r="J138" s="20"/>
    </row>
    <row r="139" spans="1:10" ht="33" customHeight="1">
      <c r="A139" s="150" t="s">
        <v>165</v>
      </c>
      <c r="B139" s="163"/>
      <c r="C139" s="163"/>
      <c r="D139" s="4">
        <v>200</v>
      </c>
      <c r="E139" s="2">
        <v>0.3</v>
      </c>
      <c r="F139" s="2">
        <v>0.02</v>
      </c>
      <c r="G139" s="2">
        <v>26.4</v>
      </c>
      <c r="H139" s="3">
        <f>E139*4+F139*9+G139*4</f>
        <v>106.97999999999999</v>
      </c>
      <c r="I139" s="191" t="s">
        <v>166</v>
      </c>
      <c r="J139" s="8"/>
    </row>
    <row r="140" spans="1:10" ht="33" customHeight="1">
      <c r="A140" s="149" t="s">
        <v>18</v>
      </c>
      <c r="B140" s="149"/>
      <c r="C140" s="149"/>
      <c r="D140" s="1">
        <v>40</v>
      </c>
      <c r="E140" s="2">
        <v>1.88</v>
      </c>
      <c r="F140" s="2">
        <v>0.4</v>
      </c>
      <c r="G140" s="2">
        <v>17.48</v>
      </c>
      <c r="H140" s="3">
        <v>81.04</v>
      </c>
      <c r="I140" s="192"/>
      <c r="J140" s="8"/>
    </row>
    <row r="141" spans="1:11" s="51" customFormat="1" ht="33" customHeight="1">
      <c r="A141" s="150" t="s">
        <v>35</v>
      </c>
      <c r="B141" s="150"/>
      <c r="C141" s="150"/>
      <c r="D141" s="1">
        <v>40</v>
      </c>
      <c r="E141" s="2"/>
      <c r="F141" s="2"/>
      <c r="G141" s="2"/>
      <c r="H141" s="3"/>
      <c r="I141" s="192"/>
      <c r="J141" s="8"/>
      <c r="K141" s="42"/>
    </row>
    <row r="142" spans="1:11" s="51" customFormat="1" ht="33" customHeight="1">
      <c r="A142" s="149" t="s">
        <v>21</v>
      </c>
      <c r="B142" s="149"/>
      <c r="C142" s="149"/>
      <c r="D142" s="3">
        <v>40</v>
      </c>
      <c r="E142" s="2">
        <v>2</v>
      </c>
      <c r="F142" s="2">
        <v>0.56</v>
      </c>
      <c r="G142" s="2">
        <v>16.2</v>
      </c>
      <c r="H142" s="3">
        <v>77.84</v>
      </c>
      <c r="I142" s="192"/>
      <c r="J142" s="8"/>
      <c r="K142" s="42"/>
    </row>
    <row r="143" spans="1:10" ht="34.5" customHeight="1">
      <c r="A143" s="150" t="s">
        <v>20</v>
      </c>
      <c r="B143" s="150"/>
      <c r="C143" s="150"/>
      <c r="D143" s="1">
        <v>40</v>
      </c>
      <c r="E143" s="2"/>
      <c r="F143" s="2"/>
      <c r="G143" s="2"/>
      <c r="H143" s="3"/>
      <c r="I143" s="192"/>
      <c r="J143" s="8"/>
    </row>
    <row r="144" spans="1:10" ht="34.5" customHeight="1">
      <c r="A144" s="160" t="s">
        <v>39</v>
      </c>
      <c r="B144" s="160"/>
      <c r="C144" s="160"/>
      <c r="D144" s="92"/>
      <c r="E144" s="82">
        <f>E117+E126</f>
        <v>52.63999999999999</v>
      </c>
      <c r="F144" s="82">
        <f>F117+F126</f>
        <v>55.06</v>
      </c>
      <c r="G144" s="82">
        <f>G117+G126</f>
        <v>192.64</v>
      </c>
      <c r="H144" s="93">
        <f>H117+H126</f>
        <v>1475.88</v>
      </c>
      <c r="I144" s="193"/>
      <c r="J144" s="8"/>
    </row>
    <row r="145" spans="1:10" ht="34.5" customHeight="1">
      <c r="A145" s="158" t="s">
        <v>109</v>
      </c>
      <c r="B145" s="159"/>
      <c r="C145" s="159"/>
      <c r="D145" s="159"/>
      <c r="E145" s="82">
        <f>(+E144+E113+E84+E59+E33)/5</f>
        <v>53.76755555555555</v>
      </c>
      <c r="F145" s="82">
        <f>(+F144+F113+F84+F59+F33)/5</f>
        <v>53.29377777777778</v>
      </c>
      <c r="G145" s="82">
        <f>(+G144+G113+G84+G59+G33)/5</f>
        <v>204.57644444444446</v>
      </c>
      <c r="H145" s="82">
        <f>(+H144+H113+H84+H59+H33)/5</f>
        <v>1508.4720000000002</v>
      </c>
      <c r="I145" s="203" t="s">
        <v>115</v>
      </c>
      <c r="J145" s="8"/>
    </row>
    <row r="146" spans="1:11" ht="30" customHeight="1">
      <c r="A146" s="165" t="s">
        <v>110</v>
      </c>
      <c r="B146" s="159"/>
      <c r="C146" s="159"/>
      <c r="D146" s="159"/>
      <c r="E146" s="105" t="s">
        <v>111</v>
      </c>
      <c r="F146" s="105" t="s">
        <v>112</v>
      </c>
      <c r="G146" s="105" t="s">
        <v>113</v>
      </c>
      <c r="H146" s="105" t="s">
        <v>114</v>
      </c>
      <c r="I146" s="203"/>
      <c r="J146" s="8"/>
      <c r="K146" s="51"/>
    </row>
    <row r="147" spans="1:11" ht="30" customHeight="1">
      <c r="A147" s="158" t="s">
        <v>40</v>
      </c>
      <c r="B147" s="159"/>
      <c r="C147" s="159"/>
      <c r="D147" s="159"/>
      <c r="E147" s="82">
        <v>90</v>
      </c>
      <c r="F147" s="82">
        <v>92</v>
      </c>
      <c r="G147" s="82">
        <v>383</v>
      </c>
      <c r="H147" s="82">
        <v>2720</v>
      </c>
      <c r="I147" s="204"/>
      <c r="J147" s="8"/>
      <c r="K147" s="51"/>
    </row>
    <row r="148" spans="1:11" ht="30" customHeight="1">
      <c r="A148" s="211"/>
      <c r="B148" s="212"/>
      <c r="C148" s="212"/>
      <c r="D148" s="212"/>
      <c r="E148" s="213"/>
      <c r="F148" s="213"/>
      <c r="G148" s="213"/>
      <c r="H148" s="213"/>
      <c r="I148" s="214"/>
      <c r="J148" s="8"/>
      <c r="K148" s="51"/>
    </row>
    <row r="149" spans="1:11" ht="30" customHeight="1">
      <c r="A149" s="211"/>
      <c r="B149" s="212"/>
      <c r="C149" s="212"/>
      <c r="D149" s="212"/>
      <c r="E149" s="213"/>
      <c r="F149" s="213"/>
      <c r="G149" s="213"/>
      <c r="H149" s="213"/>
      <c r="I149" s="214"/>
      <c r="J149" s="8"/>
      <c r="K149" s="51"/>
    </row>
    <row r="150" spans="1:11" ht="30" customHeight="1">
      <c r="A150" s="211"/>
      <c r="B150" s="212"/>
      <c r="C150" s="212"/>
      <c r="D150" s="212"/>
      <c r="E150" s="213"/>
      <c r="F150" s="213"/>
      <c r="G150" s="213"/>
      <c r="H150" s="213"/>
      <c r="I150" s="214"/>
      <c r="J150" s="8"/>
      <c r="K150" s="51"/>
    </row>
    <row r="151" spans="1:10" ht="36.75" customHeight="1">
      <c r="A151" s="209" t="s">
        <v>157</v>
      </c>
      <c r="B151" s="209"/>
      <c r="C151" s="209"/>
      <c r="D151" s="209"/>
      <c r="E151" s="209"/>
      <c r="F151" s="209"/>
      <c r="G151" s="209"/>
      <c r="H151" s="210"/>
      <c r="I151" s="209"/>
      <c r="J151" s="8"/>
    </row>
    <row r="152" spans="1:10" ht="36.75" customHeight="1">
      <c r="A152" s="152" t="s">
        <v>14</v>
      </c>
      <c r="B152" s="152"/>
      <c r="C152" s="152"/>
      <c r="D152" s="152"/>
      <c r="E152" s="152"/>
      <c r="F152" s="152"/>
      <c r="G152" s="152"/>
      <c r="H152" s="153"/>
      <c r="I152" s="152"/>
      <c r="J152" s="8"/>
    </row>
    <row r="153" spans="1:10" ht="30" customHeight="1">
      <c r="A153" s="168" t="s">
        <v>0</v>
      </c>
      <c r="B153" s="155" t="s">
        <v>1</v>
      </c>
      <c r="C153" s="155" t="s">
        <v>2</v>
      </c>
      <c r="D153" s="155" t="s">
        <v>3</v>
      </c>
      <c r="E153" s="155"/>
      <c r="F153" s="155"/>
      <c r="G153" s="155"/>
      <c r="H153" s="155"/>
      <c r="I153" s="189" t="s">
        <v>38</v>
      </c>
      <c r="J153" s="8"/>
    </row>
    <row r="154" spans="1:10" ht="30" customHeight="1">
      <c r="A154" s="168"/>
      <c r="B154" s="155"/>
      <c r="C154" s="155"/>
      <c r="D154" s="5" t="s">
        <v>4</v>
      </c>
      <c r="E154" s="28" t="s">
        <v>5</v>
      </c>
      <c r="F154" s="28" t="s">
        <v>6</v>
      </c>
      <c r="G154" s="28" t="s">
        <v>7</v>
      </c>
      <c r="H154" s="34" t="s">
        <v>8</v>
      </c>
      <c r="I154" s="189"/>
      <c r="J154" s="8"/>
    </row>
    <row r="155" spans="1:10" ht="30" customHeight="1">
      <c r="A155" s="164" t="s">
        <v>9</v>
      </c>
      <c r="B155" s="164"/>
      <c r="C155" s="164"/>
      <c r="D155" s="88">
        <f>40+D159+205++D163+D164</f>
        <v>585</v>
      </c>
      <c r="E155" s="36">
        <f>E156+E159+E160+E163+E164+E167</f>
        <v>24.000000000000004</v>
      </c>
      <c r="F155" s="36">
        <f>F156+F159+F160+F163+F164+F167</f>
        <v>24.13</v>
      </c>
      <c r="G155" s="36">
        <f>G156+G159+G160+G163+G164+G167</f>
        <v>72.05</v>
      </c>
      <c r="H155" s="90">
        <f>H156+H159+H160+H163+H164+H167</f>
        <v>601.3699999999999</v>
      </c>
      <c r="I155" s="190"/>
      <c r="J155" s="8"/>
    </row>
    <row r="156" spans="1:10" ht="30" customHeight="1">
      <c r="A156" s="156" t="s">
        <v>51</v>
      </c>
      <c r="B156" s="156"/>
      <c r="C156" s="156"/>
      <c r="D156" s="76" t="s">
        <v>108</v>
      </c>
      <c r="E156" s="29">
        <v>5.7</v>
      </c>
      <c r="F156" s="77">
        <v>6.2</v>
      </c>
      <c r="G156" s="29">
        <v>7.2</v>
      </c>
      <c r="H156" s="3">
        <f>E156*4+F156*9+G156*4</f>
        <v>107.4</v>
      </c>
      <c r="I156" s="192" t="s">
        <v>52</v>
      </c>
      <c r="J156" s="8"/>
    </row>
    <row r="157" spans="1:10" ht="30" customHeight="1">
      <c r="A157" s="55" t="s">
        <v>155</v>
      </c>
      <c r="B157" s="27">
        <v>20</v>
      </c>
      <c r="C157" s="27">
        <v>20</v>
      </c>
      <c r="D157" s="73"/>
      <c r="E157" s="78"/>
      <c r="F157" s="78"/>
      <c r="G157" s="78"/>
      <c r="H157" s="81"/>
      <c r="I157" s="202"/>
      <c r="J157" s="8"/>
    </row>
    <row r="158" spans="1:10" ht="30" customHeight="1">
      <c r="A158" s="46" t="s">
        <v>19</v>
      </c>
      <c r="B158" s="26">
        <v>21</v>
      </c>
      <c r="C158" s="27">
        <v>20</v>
      </c>
      <c r="D158" s="73"/>
      <c r="E158" s="78"/>
      <c r="F158" s="78"/>
      <c r="G158" s="78"/>
      <c r="H158" s="81"/>
      <c r="I158" s="202"/>
      <c r="J158" s="8"/>
    </row>
    <row r="159" spans="1:10" ht="30" customHeight="1">
      <c r="A159" s="149" t="s">
        <v>283</v>
      </c>
      <c r="B159" s="149"/>
      <c r="C159" s="149"/>
      <c r="D159" s="136">
        <v>40</v>
      </c>
      <c r="E159" s="2">
        <v>5.1</v>
      </c>
      <c r="F159" s="2">
        <v>4.05</v>
      </c>
      <c r="G159" s="2">
        <v>0.25</v>
      </c>
      <c r="H159" s="3">
        <f>E159*4+F159*9+G159*4</f>
        <v>57.849999999999994</v>
      </c>
      <c r="I159" s="193" t="s">
        <v>103</v>
      </c>
      <c r="J159" s="8"/>
    </row>
    <row r="160" spans="1:11" s="22" customFormat="1" ht="30" customHeight="1">
      <c r="A160" s="150" t="s">
        <v>193</v>
      </c>
      <c r="B160" s="150"/>
      <c r="C160" s="150"/>
      <c r="D160" s="1" t="s">
        <v>22</v>
      </c>
      <c r="E160" s="19">
        <v>7.8</v>
      </c>
      <c r="F160" s="19">
        <v>9.5</v>
      </c>
      <c r="G160" s="19">
        <v>35.8</v>
      </c>
      <c r="H160" s="3">
        <f>E160*4+F160*9+G160*4</f>
        <v>259.9</v>
      </c>
      <c r="I160" s="193" t="s">
        <v>133</v>
      </c>
      <c r="J160" s="8"/>
      <c r="K160" s="42"/>
    </row>
    <row r="161" spans="1:12" ht="30" customHeight="1">
      <c r="A161" s="151" t="s">
        <v>23</v>
      </c>
      <c r="B161" s="151"/>
      <c r="C161" s="151"/>
      <c r="D161" s="151"/>
      <c r="E161" s="151"/>
      <c r="F161" s="151"/>
      <c r="G161" s="151"/>
      <c r="H161" s="151"/>
      <c r="I161" s="151"/>
      <c r="J161" s="11"/>
      <c r="K161" s="115"/>
      <c r="L161" s="116"/>
    </row>
    <row r="162" spans="1:12" ht="30" customHeight="1">
      <c r="A162" s="150" t="s">
        <v>200</v>
      </c>
      <c r="B162" s="150"/>
      <c r="C162" s="150"/>
      <c r="D162" s="1" t="s">
        <v>22</v>
      </c>
      <c r="E162" s="2">
        <v>7.7</v>
      </c>
      <c r="F162" s="2">
        <v>8.2</v>
      </c>
      <c r="G162" s="2">
        <v>35.5</v>
      </c>
      <c r="H162" s="57">
        <f>E162*4+F162*9+G162*4</f>
        <v>246.6</v>
      </c>
      <c r="I162" s="194" t="s">
        <v>187</v>
      </c>
      <c r="J162" s="11"/>
      <c r="K162" s="40"/>
      <c r="L162" s="62"/>
    </row>
    <row r="163" spans="1:10" ht="30" customHeight="1">
      <c r="A163" s="148" t="s">
        <v>119</v>
      </c>
      <c r="B163" s="148"/>
      <c r="C163" s="148"/>
      <c r="D163" s="4">
        <v>100</v>
      </c>
      <c r="E163" s="87">
        <v>0.1</v>
      </c>
      <c r="F163" s="87">
        <v>0.2</v>
      </c>
      <c r="G163" s="87">
        <v>5.7</v>
      </c>
      <c r="H163" s="3">
        <f>E163*4+F163*9+G163*4</f>
        <v>25</v>
      </c>
      <c r="I163" s="195" t="s">
        <v>48</v>
      </c>
      <c r="J163" s="8"/>
    </row>
    <row r="164" spans="1:10" ht="30" customHeight="1">
      <c r="A164" s="150" t="s">
        <v>253</v>
      </c>
      <c r="B164" s="150"/>
      <c r="C164" s="150"/>
      <c r="D164" s="1">
        <v>200</v>
      </c>
      <c r="E164" s="1">
        <v>4.3</v>
      </c>
      <c r="F164" s="1">
        <v>3.9</v>
      </c>
      <c r="G164" s="1">
        <v>15</v>
      </c>
      <c r="H164" s="3">
        <f>E164*4+F164*9+G164*4</f>
        <v>112.3</v>
      </c>
      <c r="I164" s="194" t="s">
        <v>138</v>
      </c>
      <c r="J164" s="8"/>
    </row>
    <row r="165" spans="1:24" s="43" customFormat="1" ht="30" customHeight="1">
      <c r="A165" s="151" t="s">
        <v>23</v>
      </c>
      <c r="B165" s="151"/>
      <c r="C165" s="151"/>
      <c r="D165" s="151"/>
      <c r="E165" s="151"/>
      <c r="F165" s="151"/>
      <c r="G165" s="151"/>
      <c r="H165" s="151"/>
      <c r="I165" s="151"/>
      <c r="J165" s="8"/>
      <c r="K165" s="42"/>
      <c r="L165" s="42"/>
      <c r="M165" s="42"/>
      <c r="N165" s="42"/>
      <c r="O165" s="42"/>
      <c r="P165" s="42"/>
      <c r="Q165" s="42"/>
      <c r="R165" s="83"/>
      <c r="S165" s="83"/>
      <c r="T165" s="83"/>
      <c r="U165" s="83"/>
      <c r="V165" s="83"/>
      <c r="W165" s="83"/>
      <c r="X165" s="83"/>
    </row>
    <row r="166" spans="1:24" ht="30" customHeight="1">
      <c r="A166" s="149" t="s">
        <v>226</v>
      </c>
      <c r="B166" s="149"/>
      <c r="C166" s="149"/>
      <c r="D166" s="1">
        <v>200</v>
      </c>
      <c r="E166" s="2">
        <v>2.9</v>
      </c>
      <c r="F166" s="1">
        <v>3.3</v>
      </c>
      <c r="G166" s="1">
        <v>21.1</v>
      </c>
      <c r="H166" s="57">
        <f>E166*4+F166*9+G166*4</f>
        <v>125.7</v>
      </c>
      <c r="I166" s="194" t="s">
        <v>227</v>
      </c>
      <c r="J166" s="8"/>
      <c r="K166" s="43"/>
      <c r="R166" s="72"/>
      <c r="S166" s="72"/>
      <c r="T166" s="72"/>
      <c r="U166" s="72"/>
      <c r="V166" s="72"/>
      <c r="W166" s="72"/>
      <c r="X166" s="72"/>
    </row>
    <row r="167" spans="1:24" ht="30" customHeight="1">
      <c r="A167" s="149" t="s">
        <v>21</v>
      </c>
      <c r="B167" s="149"/>
      <c r="C167" s="149"/>
      <c r="D167" s="1">
        <v>20</v>
      </c>
      <c r="E167" s="2">
        <v>1</v>
      </c>
      <c r="F167" s="2">
        <v>0.27999999999999997</v>
      </c>
      <c r="G167" s="2">
        <v>8.1</v>
      </c>
      <c r="H167" s="3">
        <v>38.92</v>
      </c>
      <c r="I167" s="192"/>
      <c r="J167" s="8"/>
      <c r="R167" s="83"/>
      <c r="S167" s="83"/>
      <c r="T167" s="83"/>
      <c r="U167" s="83"/>
      <c r="V167" s="83"/>
      <c r="W167" s="83"/>
      <c r="X167" s="83"/>
    </row>
    <row r="168" spans="1:24" ht="30" customHeight="1">
      <c r="A168" s="150" t="s">
        <v>20</v>
      </c>
      <c r="B168" s="150"/>
      <c r="C168" s="150"/>
      <c r="D168" s="1">
        <v>20</v>
      </c>
      <c r="E168" s="2"/>
      <c r="F168" s="2"/>
      <c r="G168" s="2"/>
      <c r="H168" s="3"/>
      <c r="I168" s="192"/>
      <c r="J168" s="8"/>
      <c r="R168" s="83"/>
      <c r="S168" s="83"/>
      <c r="T168" s="83"/>
      <c r="U168" s="83"/>
      <c r="V168" s="83"/>
      <c r="W168" s="83"/>
      <c r="X168" s="83"/>
    </row>
    <row r="169" spans="1:24" ht="30" customHeight="1">
      <c r="A169" s="164" t="s">
        <v>41</v>
      </c>
      <c r="B169" s="164"/>
      <c r="C169" s="164"/>
      <c r="D169" s="88">
        <f>D170+300+255+D173</f>
        <v>855</v>
      </c>
      <c r="E169" s="36">
        <f>E170+E171+E172+E173+E174+E176</f>
        <v>34.879999999999995</v>
      </c>
      <c r="F169" s="36">
        <f>F170+F171+F172+F173+F174+F176</f>
        <v>40.36</v>
      </c>
      <c r="G169" s="36">
        <f>G170+G171+G172+G173+G174+G176</f>
        <v>108.88000000000001</v>
      </c>
      <c r="H169" s="90">
        <f>H170+H171+H172+H173+H174+H176</f>
        <v>938.28</v>
      </c>
      <c r="I169" s="190"/>
      <c r="J169" s="8"/>
      <c r="R169" s="83"/>
      <c r="S169" s="83"/>
      <c r="T169" s="83"/>
      <c r="U169" s="83"/>
      <c r="V169" s="83"/>
      <c r="W169" s="83"/>
      <c r="X169" s="83"/>
    </row>
    <row r="170" spans="1:24" ht="30" customHeight="1">
      <c r="A170" s="147" t="s">
        <v>197</v>
      </c>
      <c r="B170" s="147"/>
      <c r="C170" s="147"/>
      <c r="D170" s="1">
        <v>100</v>
      </c>
      <c r="E170" s="2">
        <v>2.1</v>
      </c>
      <c r="F170" s="2">
        <v>5.1</v>
      </c>
      <c r="G170" s="2">
        <v>9.8</v>
      </c>
      <c r="H170" s="3">
        <f>E170*4+F170*9+G170*4</f>
        <v>93.5</v>
      </c>
      <c r="I170" s="188" t="s">
        <v>198</v>
      </c>
      <c r="J170" s="8"/>
      <c r="R170" s="83"/>
      <c r="S170" s="83"/>
      <c r="T170" s="83"/>
      <c r="U170" s="83"/>
      <c r="V170" s="83"/>
      <c r="W170" s="83"/>
      <c r="X170" s="83"/>
    </row>
    <row r="171" spans="1:17" s="43" customFormat="1" ht="30" customHeight="1">
      <c r="A171" s="150" t="s">
        <v>228</v>
      </c>
      <c r="B171" s="150"/>
      <c r="C171" s="150"/>
      <c r="D171" s="1" t="s">
        <v>229</v>
      </c>
      <c r="E171" s="2">
        <v>8.5</v>
      </c>
      <c r="F171" s="2">
        <v>7.3</v>
      </c>
      <c r="G171" s="2">
        <v>19.6</v>
      </c>
      <c r="H171" s="125">
        <f>G171*4+F171*9+E171*4</f>
        <v>178.10000000000002</v>
      </c>
      <c r="I171" s="188" t="s">
        <v>230</v>
      </c>
      <c r="J171" s="8"/>
      <c r="K171" s="42"/>
      <c r="L171" s="42"/>
      <c r="M171" s="42"/>
      <c r="N171" s="42"/>
      <c r="O171" s="42"/>
      <c r="P171" s="42"/>
      <c r="Q171" s="42"/>
    </row>
    <row r="172" spans="1:24" ht="30" customHeight="1">
      <c r="A172" s="166" t="s">
        <v>78</v>
      </c>
      <c r="B172" s="166"/>
      <c r="C172" s="166"/>
      <c r="D172" s="136" t="s">
        <v>43</v>
      </c>
      <c r="E172" s="19">
        <v>20.2</v>
      </c>
      <c r="F172" s="19">
        <v>26.9</v>
      </c>
      <c r="G172" s="19">
        <v>26.7</v>
      </c>
      <c r="H172" s="84">
        <f>E172*4+F172*9+G172*4</f>
        <v>429.7</v>
      </c>
      <c r="I172" s="197" t="s">
        <v>79</v>
      </c>
      <c r="J172" s="9"/>
      <c r="Q172" s="47"/>
      <c r="R172" s="124"/>
      <c r="S172" s="124"/>
      <c r="T172" s="124"/>
      <c r="U172" s="124"/>
      <c r="V172" s="124"/>
      <c r="W172" s="124"/>
      <c r="X172" s="124"/>
    </row>
    <row r="173" spans="1:10" ht="30" customHeight="1">
      <c r="A173" s="149" t="s">
        <v>231</v>
      </c>
      <c r="B173" s="149"/>
      <c r="C173" s="149"/>
      <c r="D173" s="136">
        <v>200</v>
      </c>
      <c r="E173" s="19">
        <v>0.2</v>
      </c>
      <c r="F173" s="19">
        <v>0.1</v>
      </c>
      <c r="G173" s="19">
        <v>19.1</v>
      </c>
      <c r="H173" s="137">
        <f>G173*4+F173*9+E173*4</f>
        <v>78.10000000000001</v>
      </c>
      <c r="I173" s="194" t="s">
        <v>149</v>
      </c>
      <c r="J173" s="9"/>
    </row>
    <row r="174" spans="1:10" ht="30" customHeight="1">
      <c r="A174" s="149" t="s">
        <v>18</v>
      </c>
      <c r="B174" s="149"/>
      <c r="C174" s="149"/>
      <c r="D174" s="1">
        <v>40</v>
      </c>
      <c r="E174" s="2">
        <v>1.88</v>
      </c>
      <c r="F174" s="2">
        <v>0.4</v>
      </c>
      <c r="G174" s="2">
        <v>17.48</v>
      </c>
      <c r="H174" s="3">
        <v>81.04</v>
      </c>
      <c r="I174" s="192"/>
      <c r="J174" s="9"/>
    </row>
    <row r="175" spans="1:10" ht="30" customHeight="1">
      <c r="A175" s="150" t="s">
        <v>35</v>
      </c>
      <c r="B175" s="150"/>
      <c r="C175" s="150"/>
      <c r="D175" s="1">
        <v>40</v>
      </c>
      <c r="E175" s="2"/>
      <c r="F175" s="2"/>
      <c r="G175" s="2"/>
      <c r="H175" s="2"/>
      <c r="I175" s="192"/>
      <c r="J175" s="9"/>
    </row>
    <row r="176" spans="1:10" ht="30" customHeight="1">
      <c r="A176" s="149" t="s">
        <v>21</v>
      </c>
      <c r="B176" s="149"/>
      <c r="C176" s="149"/>
      <c r="D176" s="3">
        <v>40</v>
      </c>
      <c r="E176" s="2">
        <v>2</v>
      </c>
      <c r="F176" s="2">
        <v>0.56</v>
      </c>
      <c r="G176" s="2">
        <v>16.2</v>
      </c>
      <c r="H176" s="3">
        <v>77.84</v>
      </c>
      <c r="I176" s="192"/>
      <c r="J176" s="9"/>
    </row>
    <row r="177" spans="1:10" ht="30" customHeight="1">
      <c r="A177" s="150" t="s">
        <v>20</v>
      </c>
      <c r="B177" s="150"/>
      <c r="C177" s="150"/>
      <c r="D177" s="1">
        <v>40</v>
      </c>
      <c r="E177" s="2"/>
      <c r="F177" s="2"/>
      <c r="G177" s="2"/>
      <c r="H177" s="3"/>
      <c r="I177" s="192"/>
      <c r="J177" s="9"/>
    </row>
    <row r="178" spans="1:10" ht="30" customHeight="1">
      <c r="A178" s="160" t="s">
        <v>39</v>
      </c>
      <c r="B178" s="160"/>
      <c r="C178" s="160"/>
      <c r="D178" s="92"/>
      <c r="E178" s="82">
        <f>E155+E169</f>
        <v>58.879999999999995</v>
      </c>
      <c r="F178" s="82">
        <f>F155+F169</f>
        <v>64.49</v>
      </c>
      <c r="G178" s="82">
        <f>G155+G169</f>
        <v>180.93</v>
      </c>
      <c r="H178" s="93">
        <f>H155+H169</f>
        <v>1539.6499999999999</v>
      </c>
      <c r="I178" s="193"/>
      <c r="J178" s="9"/>
    </row>
    <row r="179" spans="1:10" ht="30" customHeight="1">
      <c r="A179" s="152" t="s">
        <v>15</v>
      </c>
      <c r="B179" s="152"/>
      <c r="C179" s="152"/>
      <c r="D179" s="152"/>
      <c r="E179" s="152"/>
      <c r="F179" s="152"/>
      <c r="G179" s="152"/>
      <c r="H179" s="153"/>
      <c r="I179" s="152"/>
      <c r="J179" s="9"/>
    </row>
    <row r="180" spans="1:10" ht="30" customHeight="1">
      <c r="A180" s="168" t="s">
        <v>0</v>
      </c>
      <c r="B180" s="155" t="s">
        <v>1</v>
      </c>
      <c r="C180" s="155" t="s">
        <v>2</v>
      </c>
      <c r="D180" s="155" t="s">
        <v>3</v>
      </c>
      <c r="E180" s="155"/>
      <c r="F180" s="155"/>
      <c r="G180" s="155"/>
      <c r="H180" s="155"/>
      <c r="I180" s="189" t="s">
        <v>38</v>
      </c>
      <c r="J180" s="9"/>
    </row>
    <row r="181" spans="1:17" ht="30" customHeight="1">
      <c r="A181" s="168"/>
      <c r="B181" s="155"/>
      <c r="C181" s="155"/>
      <c r="D181" s="5" t="s">
        <v>4</v>
      </c>
      <c r="E181" s="28" t="s">
        <v>5</v>
      </c>
      <c r="F181" s="28" t="s">
        <v>6</v>
      </c>
      <c r="G181" s="28" t="s">
        <v>7</v>
      </c>
      <c r="H181" s="34" t="s">
        <v>8</v>
      </c>
      <c r="I181" s="189"/>
      <c r="J181" s="9"/>
      <c r="L181" s="22"/>
      <c r="M181" s="22"/>
      <c r="N181" s="22"/>
      <c r="O181" s="22"/>
      <c r="P181" s="22"/>
      <c r="Q181" s="22"/>
    </row>
    <row r="182" spans="1:10" ht="30" customHeight="1">
      <c r="A182" s="164" t="s">
        <v>9</v>
      </c>
      <c r="B182" s="164"/>
      <c r="C182" s="164"/>
      <c r="D182" s="90">
        <f>D183+D184+D187+D188+207</f>
        <v>552</v>
      </c>
      <c r="E182" s="36">
        <f>E184+E187+E189+E183+E190+E188</f>
        <v>28.4</v>
      </c>
      <c r="F182" s="36">
        <f>F184+F187+F189+F183+F190+F188</f>
        <v>26.6</v>
      </c>
      <c r="G182" s="36">
        <f>G184+G187+G189+G183+G190+G188</f>
        <v>70.49999999999999</v>
      </c>
      <c r="H182" s="90">
        <f>H184+H187+H189+H183+H190+H188</f>
        <v>634.22</v>
      </c>
      <c r="I182" s="190"/>
      <c r="J182" s="9"/>
    </row>
    <row r="183" spans="1:10" ht="30" customHeight="1">
      <c r="A183" s="156" t="s">
        <v>161</v>
      </c>
      <c r="B183" s="156"/>
      <c r="C183" s="156"/>
      <c r="D183" s="76" t="s">
        <v>162</v>
      </c>
      <c r="E183" s="29">
        <v>5.8</v>
      </c>
      <c r="F183" s="29">
        <v>6.4</v>
      </c>
      <c r="G183" s="29">
        <v>7.9</v>
      </c>
      <c r="H183" s="3">
        <f>E183*4+F183*9+G183*4</f>
        <v>112.4</v>
      </c>
      <c r="I183" s="192" t="s">
        <v>160</v>
      </c>
      <c r="J183" s="8"/>
    </row>
    <row r="184" spans="1:10" ht="30" customHeight="1">
      <c r="A184" s="147" t="s">
        <v>201</v>
      </c>
      <c r="B184" s="157"/>
      <c r="C184" s="157"/>
      <c r="D184" s="1">
        <v>100</v>
      </c>
      <c r="E184" s="2">
        <v>17.4</v>
      </c>
      <c r="F184" s="2">
        <v>14.2</v>
      </c>
      <c r="G184" s="2">
        <v>10.2</v>
      </c>
      <c r="H184" s="3">
        <f>E184*4+F184*9+G184*4</f>
        <v>238.2</v>
      </c>
      <c r="I184" s="188" t="s">
        <v>202</v>
      </c>
      <c r="J184" s="49"/>
    </row>
    <row r="185" spans="1:16" ht="30" customHeight="1">
      <c r="A185" s="151" t="s">
        <v>23</v>
      </c>
      <c r="B185" s="151"/>
      <c r="C185" s="151"/>
      <c r="D185" s="151"/>
      <c r="E185" s="151"/>
      <c r="F185" s="151"/>
      <c r="G185" s="151"/>
      <c r="H185" s="151"/>
      <c r="I185" s="151"/>
      <c r="J185" s="9"/>
      <c r="K185" s="39"/>
      <c r="L185" s="39"/>
      <c r="M185" s="39"/>
      <c r="N185" s="39"/>
      <c r="O185" s="113"/>
      <c r="P185" s="45"/>
    </row>
    <row r="186" spans="1:16" ht="30" customHeight="1">
      <c r="A186" s="147" t="s">
        <v>260</v>
      </c>
      <c r="B186" s="147"/>
      <c r="C186" s="147"/>
      <c r="D186" s="1">
        <v>100</v>
      </c>
      <c r="E186" s="2">
        <v>14.8</v>
      </c>
      <c r="F186" s="2">
        <v>13.7</v>
      </c>
      <c r="G186" s="2">
        <v>12</v>
      </c>
      <c r="H186" s="3">
        <f>E186*4+F186*9+G186*4</f>
        <v>230.5</v>
      </c>
      <c r="I186" s="192" t="s">
        <v>261</v>
      </c>
      <c r="J186" s="16"/>
      <c r="K186" s="39"/>
      <c r="L186" s="39"/>
      <c r="M186" s="39"/>
      <c r="N186" s="39"/>
      <c r="O186" s="113"/>
      <c r="P186" s="45"/>
    </row>
    <row r="187" spans="1:10" ht="30.75" customHeight="1">
      <c r="A187" s="154" t="s">
        <v>167</v>
      </c>
      <c r="B187" s="154"/>
      <c r="C187" s="154"/>
      <c r="D187" s="1">
        <v>180</v>
      </c>
      <c r="E187" s="29">
        <v>3.9</v>
      </c>
      <c r="F187" s="29">
        <v>5.9</v>
      </c>
      <c r="G187" s="29">
        <v>26.7</v>
      </c>
      <c r="H187" s="3">
        <f>E187*4+F187*9+G187*4</f>
        <v>175.5</v>
      </c>
      <c r="I187" s="188" t="s">
        <v>54</v>
      </c>
      <c r="J187" s="8"/>
    </row>
    <row r="188" spans="1:10" ht="30.75" customHeight="1">
      <c r="A188" s="147" t="s">
        <v>172</v>
      </c>
      <c r="B188" s="147"/>
      <c r="C188" s="147"/>
      <c r="D188" s="1">
        <v>30</v>
      </c>
      <c r="E188" s="2">
        <v>0.3</v>
      </c>
      <c r="F188" s="2">
        <v>0</v>
      </c>
      <c r="G188" s="2">
        <v>1.1</v>
      </c>
      <c r="H188" s="3">
        <f>E188*4+F188*9+G188*4</f>
        <v>5.6000000000000005</v>
      </c>
      <c r="I188" s="192" t="s">
        <v>45</v>
      </c>
      <c r="J188" s="8"/>
    </row>
    <row r="189" spans="1:17" s="22" customFormat="1" ht="30" customHeight="1">
      <c r="A189" s="117" t="s">
        <v>145</v>
      </c>
      <c r="B189" s="117"/>
      <c r="C189" s="117"/>
      <c r="D189" s="89" t="s">
        <v>135</v>
      </c>
      <c r="E189" s="95">
        <v>0.3</v>
      </c>
      <c r="F189" s="95">
        <v>0</v>
      </c>
      <c r="G189" s="95">
        <v>15.2</v>
      </c>
      <c r="H189" s="3">
        <f>G189*4+F189*9+E189*4</f>
        <v>62</v>
      </c>
      <c r="I189" s="192" t="s">
        <v>146</v>
      </c>
      <c r="J189" s="8"/>
      <c r="K189" s="42"/>
      <c r="L189" s="42"/>
      <c r="M189" s="42"/>
      <c r="N189" s="42"/>
      <c r="O189" s="42"/>
      <c r="P189" s="42"/>
      <c r="Q189" s="42"/>
    </row>
    <row r="190" spans="1:10" ht="30" customHeight="1">
      <c r="A190" s="149" t="s">
        <v>18</v>
      </c>
      <c r="B190" s="149"/>
      <c r="C190" s="149"/>
      <c r="D190" s="1">
        <v>20</v>
      </c>
      <c r="E190" s="2">
        <v>0.7</v>
      </c>
      <c r="F190" s="2">
        <v>0.1</v>
      </c>
      <c r="G190" s="2">
        <v>9.4</v>
      </c>
      <c r="H190" s="3">
        <v>40.52</v>
      </c>
      <c r="I190" s="192"/>
      <c r="J190" s="8"/>
    </row>
    <row r="191" spans="1:10" ht="30" customHeight="1">
      <c r="A191" s="150" t="s">
        <v>35</v>
      </c>
      <c r="B191" s="150"/>
      <c r="C191" s="150"/>
      <c r="D191" s="1">
        <v>20</v>
      </c>
      <c r="E191" s="2"/>
      <c r="F191" s="2"/>
      <c r="G191" s="2"/>
      <c r="H191" s="3"/>
      <c r="I191" s="192"/>
      <c r="J191" s="8"/>
    </row>
    <row r="192" spans="1:10" ht="30" customHeight="1">
      <c r="A192" s="164" t="s">
        <v>41</v>
      </c>
      <c r="B192" s="164"/>
      <c r="C192" s="164"/>
      <c r="D192" s="88">
        <f>D193+270+D195+D196+D199</f>
        <v>850</v>
      </c>
      <c r="E192" s="36">
        <f>E193+E194+E195+E196+E199+E202+E204</f>
        <v>31.524615384615387</v>
      </c>
      <c r="F192" s="36">
        <f>F193+F194+F195+F196+F199+F202+F204</f>
        <v>28.436923076923073</v>
      </c>
      <c r="G192" s="36">
        <f>G193+G194+G195+G196+G199+G202+G204</f>
        <v>118.17076923076922</v>
      </c>
      <c r="H192" s="90">
        <f>H193+H194+H195+H196+H199+H202+H204</f>
        <v>854.7138461538461</v>
      </c>
      <c r="I192" s="190"/>
      <c r="J192" s="8"/>
    </row>
    <row r="193" spans="1:10" ht="30" customHeight="1">
      <c r="A193" s="147" t="s">
        <v>233</v>
      </c>
      <c r="B193" s="147"/>
      <c r="C193" s="147"/>
      <c r="D193" s="1">
        <v>100</v>
      </c>
      <c r="E193" s="19">
        <v>0.9</v>
      </c>
      <c r="F193" s="19">
        <v>5</v>
      </c>
      <c r="G193" s="19">
        <v>3.5</v>
      </c>
      <c r="H193" s="84">
        <f>E193*4+F193*9+G193*4</f>
        <v>62.6</v>
      </c>
      <c r="I193" s="188" t="s">
        <v>234</v>
      </c>
      <c r="J193" s="8"/>
    </row>
    <row r="194" spans="1:10" ht="30" customHeight="1">
      <c r="A194" s="147" t="s">
        <v>136</v>
      </c>
      <c r="B194" s="147"/>
      <c r="C194" s="147"/>
      <c r="D194" s="74" t="s">
        <v>130</v>
      </c>
      <c r="E194" s="2">
        <v>5.7</v>
      </c>
      <c r="F194" s="2">
        <v>6.1</v>
      </c>
      <c r="G194" s="2">
        <v>22.5</v>
      </c>
      <c r="H194" s="84">
        <f>E194*4+F194*9+G194*4</f>
        <v>167.7</v>
      </c>
      <c r="I194" s="188" t="s">
        <v>77</v>
      </c>
      <c r="J194" s="8"/>
    </row>
    <row r="195" spans="1:10" ht="30" customHeight="1">
      <c r="A195" s="147" t="s">
        <v>235</v>
      </c>
      <c r="B195" s="147"/>
      <c r="C195" s="147"/>
      <c r="D195" s="1">
        <v>100</v>
      </c>
      <c r="E195" s="2">
        <v>14.8</v>
      </c>
      <c r="F195" s="2">
        <v>12.7</v>
      </c>
      <c r="G195" s="2">
        <v>12</v>
      </c>
      <c r="H195" s="3">
        <f>E195*4+F195*9+G195*4</f>
        <v>221.5</v>
      </c>
      <c r="I195" s="192" t="s">
        <v>46</v>
      </c>
      <c r="J195" s="49"/>
    </row>
    <row r="196" spans="1:10" ht="30" customHeight="1">
      <c r="A196" s="150" t="s">
        <v>127</v>
      </c>
      <c r="B196" s="150"/>
      <c r="C196" s="150"/>
      <c r="D196" s="1">
        <v>180</v>
      </c>
      <c r="E196" s="19">
        <v>6.784615384615385</v>
      </c>
      <c r="F196" s="19">
        <v>3.8769230769230765</v>
      </c>
      <c r="G196" s="19">
        <v>33.23076923076923</v>
      </c>
      <c r="H196" s="84">
        <f>G196*4+F196*9+E196*4</f>
        <v>194.95384615384617</v>
      </c>
      <c r="I196" s="194" t="s">
        <v>131</v>
      </c>
      <c r="J196" s="8"/>
    </row>
    <row r="197" spans="1:10" ht="30" customHeight="1">
      <c r="A197" s="151" t="s">
        <v>23</v>
      </c>
      <c r="B197" s="151"/>
      <c r="C197" s="151"/>
      <c r="D197" s="151"/>
      <c r="E197" s="151"/>
      <c r="F197" s="151"/>
      <c r="G197" s="151"/>
      <c r="H197" s="151"/>
      <c r="I197" s="151"/>
      <c r="J197" s="8"/>
    </row>
    <row r="198" spans="1:10" ht="30" customHeight="1">
      <c r="A198" s="150" t="s">
        <v>258</v>
      </c>
      <c r="B198" s="150"/>
      <c r="C198" s="150"/>
      <c r="D198" s="136">
        <v>180</v>
      </c>
      <c r="E198" s="136">
        <v>2.8</v>
      </c>
      <c r="F198" s="136">
        <v>5.7</v>
      </c>
      <c r="G198" s="136">
        <v>32</v>
      </c>
      <c r="H198" s="84">
        <f>G198*4+F198*9+E198*4</f>
        <v>190.5</v>
      </c>
      <c r="I198" s="192" t="s">
        <v>259</v>
      </c>
      <c r="J198" s="8"/>
    </row>
    <row r="199" spans="1:10" ht="30" customHeight="1">
      <c r="A199" s="96" t="s">
        <v>92</v>
      </c>
      <c r="B199" s="1">
        <v>200</v>
      </c>
      <c r="C199" s="1">
        <v>200</v>
      </c>
      <c r="D199" s="1">
        <v>200</v>
      </c>
      <c r="E199" s="2">
        <v>0.4</v>
      </c>
      <c r="F199" s="2">
        <v>0</v>
      </c>
      <c r="G199" s="2">
        <v>22</v>
      </c>
      <c r="H199" s="3">
        <f>E199*4+F199*9+G199*4</f>
        <v>89.6</v>
      </c>
      <c r="I199" s="194" t="s">
        <v>93</v>
      </c>
      <c r="J199" s="8"/>
    </row>
    <row r="200" spans="1:10" ht="30" customHeight="1">
      <c r="A200" s="151" t="s">
        <v>23</v>
      </c>
      <c r="B200" s="151"/>
      <c r="C200" s="151"/>
      <c r="D200" s="151"/>
      <c r="E200" s="151"/>
      <c r="F200" s="151"/>
      <c r="G200" s="151"/>
      <c r="H200" s="151"/>
      <c r="I200" s="151"/>
      <c r="J200" s="8"/>
    </row>
    <row r="201" spans="1:17" s="22" customFormat="1" ht="30" customHeight="1">
      <c r="A201" s="179" t="s">
        <v>84</v>
      </c>
      <c r="B201" s="179"/>
      <c r="C201" s="179"/>
      <c r="D201" s="64">
        <v>200</v>
      </c>
      <c r="E201" s="80">
        <v>0.5</v>
      </c>
      <c r="F201" s="80">
        <v>0.2</v>
      </c>
      <c r="G201" s="80">
        <v>28.1</v>
      </c>
      <c r="H201" s="3">
        <f>G201*4+F201*9+E201*4</f>
        <v>116.2</v>
      </c>
      <c r="I201" s="205" t="s">
        <v>85</v>
      </c>
      <c r="J201" s="8"/>
      <c r="K201" s="42"/>
      <c r="L201" s="42"/>
      <c r="M201" s="42"/>
      <c r="N201" s="42"/>
      <c r="O201" s="42"/>
      <c r="P201" s="42"/>
      <c r="Q201" s="42"/>
    </row>
    <row r="202" spans="1:10" ht="30" customHeight="1">
      <c r="A202" s="149" t="s">
        <v>18</v>
      </c>
      <c r="B202" s="149"/>
      <c r="C202" s="149"/>
      <c r="D202" s="1">
        <v>20</v>
      </c>
      <c r="E202" s="2">
        <v>0.9399999999999998</v>
      </c>
      <c r="F202" s="2">
        <v>0.2</v>
      </c>
      <c r="G202" s="2">
        <v>8.74</v>
      </c>
      <c r="H202" s="3">
        <v>40.52</v>
      </c>
      <c r="I202" s="192"/>
      <c r="J202" s="8"/>
    </row>
    <row r="203" spans="1:10" ht="30" customHeight="1">
      <c r="A203" s="150" t="s">
        <v>35</v>
      </c>
      <c r="B203" s="150"/>
      <c r="C203" s="150"/>
      <c r="D203" s="1">
        <v>20</v>
      </c>
      <c r="E203" s="2"/>
      <c r="F203" s="2"/>
      <c r="G203" s="2"/>
      <c r="H203" s="3"/>
      <c r="I203" s="192"/>
      <c r="J203" s="8"/>
    </row>
    <row r="204" spans="1:10" ht="30" customHeight="1">
      <c r="A204" s="149" t="s">
        <v>21</v>
      </c>
      <c r="B204" s="149"/>
      <c r="C204" s="149"/>
      <c r="D204" s="3">
        <v>40</v>
      </c>
      <c r="E204" s="2">
        <v>2</v>
      </c>
      <c r="F204" s="2">
        <v>0.56</v>
      </c>
      <c r="G204" s="2">
        <v>16.2</v>
      </c>
      <c r="H204" s="3">
        <v>77.84</v>
      </c>
      <c r="I204" s="192"/>
      <c r="J204" s="8"/>
    </row>
    <row r="205" spans="1:17" s="43" customFormat="1" ht="30" customHeight="1">
      <c r="A205" s="150" t="s">
        <v>20</v>
      </c>
      <c r="B205" s="150"/>
      <c r="C205" s="150"/>
      <c r="D205" s="1">
        <v>40</v>
      </c>
      <c r="E205" s="2"/>
      <c r="F205" s="2"/>
      <c r="G205" s="2"/>
      <c r="H205" s="3"/>
      <c r="I205" s="192"/>
      <c r="J205" s="8"/>
      <c r="K205" s="51"/>
      <c r="L205" s="42"/>
      <c r="M205" s="42"/>
      <c r="N205" s="42"/>
      <c r="O205" s="42"/>
      <c r="P205" s="42"/>
      <c r="Q205" s="42"/>
    </row>
    <row r="206" spans="1:17" ht="30" customHeight="1">
      <c r="A206" s="160" t="s">
        <v>39</v>
      </c>
      <c r="B206" s="160"/>
      <c r="C206" s="160"/>
      <c r="D206" s="92"/>
      <c r="E206" s="82">
        <f>E182+E192</f>
        <v>59.924615384615386</v>
      </c>
      <c r="F206" s="82">
        <f>F182+F192</f>
        <v>55.036923076923074</v>
      </c>
      <c r="G206" s="82">
        <f>G182+G192</f>
        <v>188.67076923076922</v>
      </c>
      <c r="H206" s="93">
        <f>H182+H192</f>
        <v>1488.9338461538462</v>
      </c>
      <c r="I206" s="193"/>
      <c r="J206" s="8"/>
      <c r="L206" s="43"/>
      <c r="M206" s="43"/>
      <c r="N206" s="43"/>
      <c r="O206" s="43"/>
      <c r="P206" s="43"/>
      <c r="Q206" s="43"/>
    </row>
    <row r="207" spans="1:10" ht="30" customHeight="1">
      <c r="A207" s="153" t="s">
        <v>16</v>
      </c>
      <c r="B207" s="153"/>
      <c r="C207" s="153"/>
      <c r="D207" s="153"/>
      <c r="E207" s="153"/>
      <c r="F207" s="153"/>
      <c r="G207" s="153"/>
      <c r="H207" s="153"/>
      <c r="I207" s="153"/>
      <c r="J207" s="8"/>
    </row>
    <row r="208" spans="1:10" ht="30" customHeight="1">
      <c r="A208" s="168" t="s">
        <v>0</v>
      </c>
      <c r="B208" s="155" t="s">
        <v>1</v>
      </c>
      <c r="C208" s="155" t="s">
        <v>2</v>
      </c>
      <c r="D208" s="155" t="s">
        <v>3</v>
      </c>
      <c r="E208" s="155"/>
      <c r="F208" s="155"/>
      <c r="G208" s="155"/>
      <c r="H208" s="155"/>
      <c r="I208" s="189" t="s">
        <v>38</v>
      </c>
      <c r="J208" s="8"/>
    </row>
    <row r="209" spans="1:10" ht="30" customHeight="1">
      <c r="A209" s="168"/>
      <c r="B209" s="155"/>
      <c r="C209" s="155"/>
      <c r="D209" s="5" t="s">
        <v>4</v>
      </c>
      <c r="E209" s="28" t="s">
        <v>5</v>
      </c>
      <c r="F209" s="28" t="s">
        <v>6</v>
      </c>
      <c r="G209" s="28" t="s">
        <v>7</v>
      </c>
      <c r="H209" s="34" t="s">
        <v>8</v>
      </c>
      <c r="I209" s="189"/>
      <c r="J209" s="20"/>
    </row>
    <row r="210" spans="1:10" ht="30" customHeight="1">
      <c r="A210" s="164" t="s">
        <v>9</v>
      </c>
      <c r="B210" s="164"/>
      <c r="C210" s="164"/>
      <c r="D210" s="88">
        <f>D211+D212+D213+D214+D215</f>
        <v>600</v>
      </c>
      <c r="E210" s="36">
        <f>E211+E212+E213+E214+E215+E216+E218</f>
        <v>18.02</v>
      </c>
      <c r="F210" s="36">
        <f>F211+F212+F213+F214+F215+F216+F218</f>
        <v>17.1</v>
      </c>
      <c r="G210" s="36">
        <f>G211+G212+G213+G214+G215+G216+G218</f>
        <v>82.28</v>
      </c>
      <c r="H210" s="36">
        <f>H211+H212+H213+H214+H215+H216+H218</f>
        <v>554.3199999999999</v>
      </c>
      <c r="I210" s="190"/>
      <c r="J210" s="8"/>
    </row>
    <row r="211" spans="1:11" ht="30" customHeight="1">
      <c r="A211" s="147" t="s">
        <v>172</v>
      </c>
      <c r="B211" s="147"/>
      <c r="C211" s="147"/>
      <c r="D211" s="1">
        <v>20</v>
      </c>
      <c r="E211" s="2">
        <v>0.22000000000000003</v>
      </c>
      <c r="F211" s="2">
        <v>0.02</v>
      </c>
      <c r="G211" s="2">
        <v>0.76</v>
      </c>
      <c r="H211" s="3">
        <f>E211*4+F211*9+G211*4</f>
        <v>4.1</v>
      </c>
      <c r="I211" s="192" t="s">
        <v>45</v>
      </c>
      <c r="J211" s="8"/>
      <c r="K211" s="43"/>
    </row>
    <row r="212" spans="1:17" ht="30" customHeight="1">
      <c r="A212" s="147" t="s">
        <v>264</v>
      </c>
      <c r="B212" s="147"/>
      <c r="C212" s="147"/>
      <c r="D212" s="1">
        <v>100</v>
      </c>
      <c r="E212" s="2">
        <v>9.8</v>
      </c>
      <c r="F212" s="2">
        <v>10.9</v>
      </c>
      <c r="G212" s="2">
        <v>12.6</v>
      </c>
      <c r="H212" s="3">
        <f>E212*4+F212*9+G212*4</f>
        <v>187.70000000000002</v>
      </c>
      <c r="I212" s="188" t="s">
        <v>265</v>
      </c>
      <c r="J212" s="8"/>
      <c r="L212" s="43"/>
      <c r="M212" s="43"/>
      <c r="N212" s="43"/>
      <c r="O212" s="43"/>
      <c r="P212" s="43"/>
      <c r="Q212" s="43"/>
    </row>
    <row r="213" spans="1:10" ht="30" customHeight="1">
      <c r="A213" s="149" t="s">
        <v>150</v>
      </c>
      <c r="B213" s="149"/>
      <c r="C213" s="149"/>
      <c r="D213" s="1">
        <v>180</v>
      </c>
      <c r="E213" s="2">
        <v>5.6</v>
      </c>
      <c r="F213" s="2">
        <v>5.8</v>
      </c>
      <c r="G213" s="2">
        <v>24.72</v>
      </c>
      <c r="H213" s="3">
        <f>G213*4+F213*9+E213*4</f>
        <v>173.48</v>
      </c>
      <c r="I213" s="188" t="s">
        <v>62</v>
      </c>
      <c r="J213" s="8"/>
    </row>
    <row r="214" spans="1:10" ht="30" customHeight="1">
      <c r="A214" s="147" t="s">
        <v>123</v>
      </c>
      <c r="B214" s="147"/>
      <c r="C214" s="147"/>
      <c r="D214" s="1">
        <v>200</v>
      </c>
      <c r="E214" s="1">
        <v>0.3</v>
      </c>
      <c r="F214" s="1">
        <v>0</v>
      </c>
      <c r="G214" s="1">
        <v>12.3</v>
      </c>
      <c r="H214" s="3">
        <f>E214*4+F214*9+G214*4</f>
        <v>50.400000000000006</v>
      </c>
      <c r="I214" s="192" t="s">
        <v>191</v>
      </c>
      <c r="J214" s="20"/>
    </row>
    <row r="215" spans="1:10" ht="30" customHeight="1">
      <c r="A215" s="148" t="s">
        <v>60</v>
      </c>
      <c r="B215" s="148"/>
      <c r="C215" s="148"/>
      <c r="D215" s="4">
        <v>100</v>
      </c>
      <c r="E215" s="87">
        <v>0.4</v>
      </c>
      <c r="F215" s="87">
        <v>0</v>
      </c>
      <c r="G215" s="87">
        <v>14.4</v>
      </c>
      <c r="H215" s="3">
        <f>E215*4+F215*9+G215*4</f>
        <v>59.2</v>
      </c>
      <c r="I215" s="192" t="s">
        <v>61</v>
      </c>
      <c r="J215" s="8"/>
    </row>
    <row r="216" spans="1:11" ht="30" customHeight="1">
      <c r="A216" s="149" t="s">
        <v>18</v>
      </c>
      <c r="B216" s="149"/>
      <c r="C216" s="149"/>
      <c r="D216" s="1">
        <v>20</v>
      </c>
      <c r="E216" s="2">
        <v>0.7</v>
      </c>
      <c r="F216" s="2">
        <v>0.1</v>
      </c>
      <c r="G216" s="2">
        <v>9.4</v>
      </c>
      <c r="H216" s="3">
        <v>40.52</v>
      </c>
      <c r="I216" s="192"/>
      <c r="J216" s="8"/>
      <c r="K216" s="43"/>
    </row>
    <row r="217" spans="1:10" ht="30" customHeight="1">
      <c r="A217" s="150" t="s">
        <v>35</v>
      </c>
      <c r="B217" s="150"/>
      <c r="C217" s="150"/>
      <c r="D217" s="1">
        <v>20</v>
      </c>
      <c r="E217" s="2"/>
      <c r="F217" s="2"/>
      <c r="G217" s="2"/>
      <c r="H217" s="3"/>
      <c r="I217" s="192"/>
      <c r="J217" s="8"/>
    </row>
    <row r="218" spans="1:10" ht="30" customHeight="1">
      <c r="A218" s="149" t="s">
        <v>21</v>
      </c>
      <c r="B218" s="149"/>
      <c r="C218" s="149"/>
      <c r="D218" s="3">
        <v>20</v>
      </c>
      <c r="E218" s="2">
        <v>1</v>
      </c>
      <c r="F218" s="2">
        <v>0.28</v>
      </c>
      <c r="G218" s="2">
        <v>8.1</v>
      </c>
      <c r="H218" s="3">
        <v>38.92</v>
      </c>
      <c r="I218" s="192"/>
      <c r="J218" s="8"/>
    </row>
    <row r="219" spans="1:10" ht="30" customHeight="1">
      <c r="A219" s="150" t="s">
        <v>20</v>
      </c>
      <c r="B219" s="150"/>
      <c r="C219" s="150"/>
      <c r="D219" s="1">
        <v>20</v>
      </c>
      <c r="E219" s="2"/>
      <c r="F219" s="2"/>
      <c r="G219" s="2"/>
      <c r="H219" s="3"/>
      <c r="I219" s="192"/>
      <c r="J219" s="8"/>
    </row>
    <row r="220" spans="1:17" ht="30" customHeight="1">
      <c r="A220" s="164" t="s">
        <v>41</v>
      </c>
      <c r="B220" s="164"/>
      <c r="C220" s="164"/>
      <c r="D220" s="97">
        <f>D221+265+D225+D228+D229</f>
        <v>865</v>
      </c>
      <c r="E220" s="79">
        <f>E221+E224+E225+E228+E229+E230+E232</f>
        <v>31.080000000000002</v>
      </c>
      <c r="F220" s="79">
        <f>F221+F224+F225+F228+F229+F230+F232</f>
        <v>29.84</v>
      </c>
      <c r="G220" s="79">
        <f>G221+G224+G225+G228+G229+G230+G232</f>
        <v>129.38</v>
      </c>
      <c r="H220" s="138">
        <f>H221+H224+H225+H228+H229+H230+H232</f>
        <v>910.3999999999999</v>
      </c>
      <c r="I220" s="198"/>
      <c r="J220" s="8"/>
      <c r="L220" s="22"/>
      <c r="M220" s="22"/>
      <c r="N220" s="22"/>
      <c r="O220" s="22"/>
      <c r="P220" s="22"/>
      <c r="Q220" s="22"/>
    </row>
    <row r="221" spans="1:10" ht="30" customHeight="1">
      <c r="A221" s="167" t="s">
        <v>237</v>
      </c>
      <c r="B221" s="167"/>
      <c r="C221" s="167"/>
      <c r="D221" s="76" t="s">
        <v>34</v>
      </c>
      <c r="E221" s="87">
        <v>1.2</v>
      </c>
      <c r="F221" s="87">
        <v>5.1</v>
      </c>
      <c r="G221" s="87">
        <v>4.5</v>
      </c>
      <c r="H221" s="84">
        <f>G221*4+F221*9+E221*4</f>
        <v>68.7</v>
      </c>
      <c r="I221" s="188" t="s">
        <v>238</v>
      </c>
      <c r="J221" s="17"/>
    </row>
    <row r="222" spans="1:10" ht="30" customHeight="1">
      <c r="A222" s="167" t="s">
        <v>281</v>
      </c>
      <c r="B222" s="167"/>
      <c r="C222" s="167"/>
      <c r="D222" s="1" t="s">
        <v>42</v>
      </c>
      <c r="E222" s="75">
        <v>6.4</v>
      </c>
      <c r="F222" s="75">
        <v>7.5</v>
      </c>
      <c r="G222" s="75">
        <v>10.2</v>
      </c>
      <c r="H222" s="3">
        <f>G222*4+F222*9+E222*4</f>
        <v>133.9</v>
      </c>
      <c r="I222" s="188" t="s">
        <v>239</v>
      </c>
      <c r="J222" s="8"/>
    </row>
    <row r="223" spans="1:10" ht="30" customHeight="1">
      <c r="A223" s="151" t="s">
        <v>23</v>
      </c>
      <c r="B223" s="151"/>
      <c r="C223" s="151"/>
      <c r="D223" s="151"/>
      <c r="E223" s="151"/>
      <c r="F223" s="151"/>
      <c r="G223" s="151"/>
      <c r="H223" s="151"/>
      <c r="I223" s="151"/>
      <c r="J223" s="8"/>
    </row>
    <row r="224" spans="1:10" ht="30" customHeight="1">
      <c r="A224" s="167" t="s">
        <v>284</v>
      </c>
      <c r="B224" s="167"/>
      <c r="C224" s="167"/>
      <c r="D224" s="1" t="s">
        <v>130</v>
      </c>
      <c r="E224" s="75">
        <v>6.1</v>
      </c>
      <c r="F224" s="75">
        <v>7.2</v>
      </c>
      <c r="G224" s="75">
        <v>10.2</v>
      </c>
      <c r="H224" s="3">
        <f>G224*4+F224*9+E224*4</f>
        <v>130</v>
      </c>
      <c r="I224" s="188" t="s">
        <v>239</v>
      </c>
      <c r="J224" s="8"/>
    </row>
    <row r="225" spans="1:11" ht="30" customHeight="1">
      <c r="A225" s="150" t="s">
        <v>100</v>
      </c>
      <c r="B225" s="180"/>
      <c r="C225" s="180"/>
      <c r="D225" s="1">
        <v>120</v>
      </c>
      <c r="E225" s="2">
        <v>14.3</v>
      </c>
      <c r="F225" s="2">
        <v>12.9</v>
      </c>
      <c r="G225" s="2">
        <v>4.6</v>
      </c>
      <c r="H225" s="125">
        <f>G225*4+F225*9+E225*4</f>
        <v>191.7</v>
      </c>
      <c r="I225" s="191" t="s">
        <v>101</v>
      </c>
      <c r="J225" s="8"/>
      <c r="K225" s="22"/>
    </row>
    <row r="226" spans="1:10" ht="30" customHeight="1">
      <c r="A226" s="151" t="s">
        <v>23</v>
      </c>
      <c r="B226" s="151"/>
      <c r="C226" s="151"/>
      <c r="D226" s="151"/>
      <c r="E226" s="151"/>
      <c r="F226" s="151"/>
      <c r="G226" s="151"/>
      <c r="H226" s="151"/>
      <c r="I226" s="151"/>
      <c r="J226" s="15"/>
    </row>
    <row r="227" spans="1:10" ht="30" customHeight="1">
      <c r="A227" s="149" t="s">
        <v>262</v>
      </c>
      <c r="B227" s="149"/>
      <c r="C227" s="149"/>
      <c r="D227" s="1">
        <v>100</v>
      </c>
      <c r="E227" s="2">
        <v>15.1</v>
      </c>
      <c r="F227" s="2">
        <v>12.7</v>
      </c>
      <c r="G227" s="2">
        <v>4.4</v>
      </c>
      <c r="H227" s="3">
        <f>E227*4+F227*9+G227*4</f>
        <v>192.29999999999998</v>
      </c>
      <c r="I227" s="192" t="s">
        <v>263</v>
      </c>
      <c r="J227" s="15"/>
    </row>
    <row r="228" spans="1:17" s="43" customFormat="1" ht="30" customHeight="1">
      <c r="A228" s="147" t="s">
        <v>118</v>
      </c>
      <c r="B228" s="147"/>
      <c r="C228" s="147"/>
      <c r="D228" s="136">
        <v>180</v>
      </c>
      <c r="E228" s="19">
        <v>3.8</v>
      </c>
      <c r="F228" s="19">
        <v>3.4</v>
      </c>
      <c r="G228" s="19">
        <v>41.1</v>
      </c>
      <c r="H228" s="84">
        <f>E228*4+F228*9+G228*4</f>
        <v>210.2</v>
      </c>
      <c r="I228" s="196" t="s">
        <v>47</v>
      </c>
      <c r="J228" s="6"/>
      <c r="K228" s="42"/>
      <c r="L228" s="42"/>
      <c r="M228" s="42"/>
      <c r="N228" s="42"/>
      <c r="O228" s="42"/>
      <c r="P228" s="42"/>
      <c r="Q228" s="42"/>
    </row>
    <row r="229" spans="1:10" ht="30" customHeight="1">
      <c r="A229" s="174" t="s">
        <v>58</v>
      </c>
      <c r="B229" s="174"/>
      <c r="C229" s="174"/>
      <c r="D229" s="4">
        <v>200</v>
      </c>
      <c r="E229" s="75">
        <v>0.8</v>
      </c>
      <c r="F229" s="75">
        <v>0</v>
      </c>
      <c r="G229" s="75">
        <v>27.2</v>
      </c>
      <c r="H229" s="58">
        <f>G229*4+F229*9+E229*4</f>
        <v>112</v>
      </c>
      <c r="I229" s="192" t="s">
        <v>59</v>
      </c>
      <c r="J229" s="6"/>
    </row>
    <row r="230" spans="1:10" ht="30" customHeight="1">
      <c r="A230" s="149" t="s">
        <v>18</v>
      </c>
      <c r="B230" s="149"/>
      <c r="C230" s="149"/>
      <c r="D230" s="1">
        <v>40</v>
      </c>
      <c r="E230" s="2">
        <v>1.88</v>
      </c>
      <c r="F230" s="2">
        <v>0.4</v>
      </c>
      <c r="G230" s="2">
        <v>17.48</v>
      </c>
      <c r="H230" s="3">
        <v>81.04</v>
      </c>
      <c r="I230" s="192"/>
      <c r="J230" s="6"/>
    </row>
    <row r="231" spans="1:10" ht="30" customHeight="1">
      <c r="A231" s="150" t="s">
        <v>35</v>
      </c>
      <c r="B231" s="150"/>
      <c r="C231" s="150"/>
      <c r="D231" s="1">
        <v>40</v>
      </c>
      <c r="E231" s="2"/>
      <c r="F231" s="2"/>
      <c r="G231" s="2"/>
      <c r="H231" s="3"/>
      <c r="I231" s="192"/>
      <c r="J231" s="6"/>
    </row>
    <row r="232" spans="1:17" s="43" customFormat="1" ht="30" customHeight="1">
      <c r="A232" s="149" t="s">
        <v>21</v>
      </c>
      <c r="B232" s="149"/>
      <c r="C232" s="149"/>
      <c r="D232" s="3">
        <v>60</v>
      </c>
      <c r="E232" s="2">
        <v>3</v>
      </c>
      <c r="F232" s="2">
        <v>0.8400000000000001</v>
      </c>
      <c r="G232" s="2">
        <v>24.299999999999997</v>
      </c>
      <c r="H232" s="3">
        <v>116.76</v>
      </c>
      <c r="I232" s="192"/>
      <c r="J232" s="6"/>
      <c r="K232" s="51"/>
      <c r="L232" s="42"/>
      <c r="M232" s="42"/>
      <c r="N232" s="42"/>
      <c r="O232" s="42"/>
      <c r="P232" s="42"/>
      <c r="Q232" s="42"/>
    </row>
    <row r="233" spans="1:11" ht="30" customHeight="1">
      <c r="A233" s="150" t="s">
        <v>20</v>
      </c>
      <c r="B233" s="150"/>
      <c r="C233" s="150"/>
      <c r="D233" s="1">
        <v>60</v>
      </c>
      <c r="E233" s="2"/>
      <c r="F233" s="2"/>
      <c r="G233" s="2"/>
      <c r="H233" s="3"/>
      <c r="I233" s="192"/>
      <c r="J233" s="6"/>
      <c r="K233" s="51"/>
    </row>
    <row r="234" spans="1:11" ht="30" customHeight="1">
      <c r="A234" s="160" t="s">
        <v>39</v>
      </c>
      <c r="B234" s="160"/>
      <c r="C234" s="160"/>
      <c r="D234" s="98"/>
      <c r="E234" s="82">
        <f>E210+E220</f>
        <v>49.1</v>
      </c>
      <c r="F234" s="82">
        <f>F210+F220</f>
        <v>46.94</v>
      </c>
      <c r="G234" s="82">
        <f>G210+G220</f>
        <v>211.66</v>
      </c>
      <c r="H234" s="93">
        <f>H210+H220</f>
        <v>1464.7199999999998</v>
      </c>
      <c r="I234" s="193"/>
      <c r="J234" s="6"/>
      <c r="K234" s="51"/>
    </row>
    <row r="235" spans="1:10" ht="30" customHeight="1">
      <c r="A235" s="152" t="s">
        <v>17</v>
      </c>
      <c r="B235" s="152"/>
      <c r="C235" s="152"/>
      <c r="D235" s="152"/>
      <c r="E235" s="152"/>
      <c r="F235" s="152"/>
      <c r="G235" s="152"/>
      <c r="H235" s="153"/>
      <c r="I235" s="152"/>
      <c r="J235" s="60"/>
    </row>
    <row r="236" spans="1:10" ht="30" customHeight="1">
      <c r="A236" s="168" t="s">
        <v>0</v>
      </c>
      <c r="B236" s="155" t="s">
        <v>1</v>
      </c>
      <c r="C236" s="155" t="s">
        <v>2</v>
      </c>
      <c r="D236" s="155" t="s">
        <v>3</v>
      </c>
      <c r="E236" s="155"/>
      <c r="F236" s="155"/>
      <c r="G236" s="155"/>
      <c r="H236" s="155"/>
      <c r="I236" s="189" t="s">
        <v>38</v>
      </c>
      <c r="J236" s="6"/>
    </row>
    <row r="237" spans="1:10" ht="30" customHeight="1">
      <c r="A237" s="168"/>
      <c r="B237" s="155"/>
      <c r="C237" s="155"/>
      <c r="D237" s="5" t="s">
        <v>4</v>
      </c>
      <c r="E237" s="28" t="s">
        <v>5</v>
      </c>
      <c r="F237" s="28" t="s">
        <v>6</v>
      </c>
      <c r="G237" s="28" t="s">
        <v>7</v>
      </c>
      <c r="H237" s="34" t="s">
        <v>8</v>
      </c>
      <c r="I237" s="189"/>
      <c r="J237" s="6"/>
    </row>
    <row r="238" spans="1:10" ht="30" customHeight="1">
      <c r="A238" s="164" t="s">
        <v>9</v>
      </c>
      <c r="B238" s="164"/>
      <c r="C238" s="164"/>
      <c r="D238" s="88">
        <f>40+220+D243+D244</f>
        <v>590</v>
      </c>
      <c r="E238" s="36">
        <f>E239+E240+E243+E244</f>
        <v>21.500000000000004</v>
      </c>
      <c r="F238" s="36">
        <f>F239+F240+F243+F244</f>
        <v>22.3</v>
      </c>
      <c r="G238" s="36">
        <f>G239+G240+G243+G244</f>
        <v>83.5</v>
      </c>
      <c r="H238" s="90">
        <f>H239+H240+H243+H244</f>
        <v>620.7</v>
      </c>
      <c r="I238" s="190"/>
      <c r="J238" s="6"/>
    </row>
    <row r="239" spans="1:17" s="22" customFormat="1" ht="30" customHeight="1">
      <c r="A239" s="150" t="s">
        <v>65</v>
      </c>
      <c r="B239" s="150"/>
      <c r="C239" s="150"/>
      <c r="D239" s="63" t="s">
        <v>24</v>
      </c>
      <c r="E239" s="2">
        <v>2.3</v>
      </c>
      <c r="F239" s="2">
        <v>7.4</v>
      </c>
      <c r="G239" s="2">
        <v>14.5</v>
      </c>
      <c r="H239" s="3">
        <f>G239*4+F239*9+E239*4</f>
        <v>133.8</v>
      </c>
      <c r="I239" s="192" t="s">
        <v>66</v>
      </c>
      <c r="J239" s="6"/>
      <c r="K239" s="42"/>
      <c r="L239" s="42"/>
      <c r="M239" s="42"/>
      <c r="N239" s="42"/>
      <c r="O239" s="42"/>
      <c r="P239" s="42"/>
      <c r="Q239" s="42"/>
    </row>
    <row r="240" spans="1:17" s="22" customFormat="1" ht="30" customHeight="1">
      <c r="A240" s="147" t="s">
        <v>98</v>
      </c>
      <c r="B240" s="147"/>
      <c r="C240" s="147"/>
      <c r="D240" s="136" t="s">
        <v>26</v>
      </c>
      <c r="E240" s="2">
        <v>16.3</v>
      </c>
      <c r="F240" s="2">
        <v>11.9</v>
      </c>
      <c r="G240" s="2">
        <v>34.3</v>
      </c>
      <c r="H240" s="84">
        <f>G240*4+F240*9+E240*4</f>
        <v>309.5</v>
      </c>
      <c r="I240" s="194" t="s">
        <v>99</v>
      </c>
      <c r="J240" s="8"/>
      <c r="K240" s="42"/>
      <c r="L240" s="42"/>
      <c r="M240" s="42"/>
      <c r="N240" s="42"/>
      <c r="O240" s="42"/>
      <c r="P240" s="42"/>
      <c r="Q240" s="42"/>
    </row>
    <row r="241" spans="1:10" ht="30" customHeight="1">
      <c r="A241" s="151" t="s">
        <v>23</v>
      </c>
      <c r="B241" s="151"/>
      <c r="C241" s="151"/>
      <c r="D241" s="151"/>
      <c r="E241" s="151"/>
      <c r="F241" s="151"/>
      <c r="G241" s="151"/>
      <c r="H241" s="151"/>
      <c r="I241" s="151"/>
      <c r="J241" s="8"/>
    </row>
    <row r="242" spans="1:10" ht="30" customHeight="1">
      <c r="A242" s="147" t="s">
        <v>64</v>
      </c>
      <c r="B242" s="147"/>
      <c r="C242" s="147"/>
      <c r="D242" s="64" t="s">
        <v>26</v>
      </c>
      <c r="E242" s="80">
        <v>18.533333333333335</v>
      </c>
      <c r="F242" s="80">
        <v>14.4</v>
      </c>
      <c r="G242" s="80">
        <v>44</v>
      </c>
      <c r="H242" s="3">
        <f>G242*4+F242*9+E242*4</f>
        <v>379.73333333333335</v>
      </c>
      <c r="I242" s="192" t="s">
        <v>63</v>
      </c>
      <c r="J242" s="8"/>
    </row>
    <row r="243" spans="1:17" ht="30" customHeight="1">
      <c r="A243" s="142" t="s">
        <v>106</v>
      </c>
      <c r="B243" s="142"/>
      <c r="C243" s="142"/>
      <c r="D243" s="136">
        <v>200</v>
      </c>
      <c r="E243" s="2">
        <v>2.3</v>
      </c>
      <c r="F243" s="19">
        <v>2.5</v>
      </c>
      <c r="G243" s="2">
        <v>14.8</v>
      </c>
      <c r="H243" s="84">
        <f>G243*4+F243*9+E243*4</f>
        <v>90.9</v>
      </c>
      <c r="I243" s="196" t="s">
        <v>107</v>
      </c>
      <c r="J243" s="9"/>
      <c r="L243" s="43"/>
      <c r="M243" s="43"/>
      <c r="N243" s="43"/>
      <c r="O243" s="43"/>
      <c r="P243" s="43"/>
      <c r="Q243" s="43"/>
    </row>
    <row r="244" spans="1:10" ht="30" customHeight="1">
      <c r="A244" s="148" t="s">
        <v>60</v>
      </c>
      <c r="B244" s="148"/>
      <c r="C244" s="148"/>
      <c r="D244" s="4">
        <v>130</v>
      </c>
      <c r="E244" s="75">
        <v>0.6</v>
      </c>
      <c r="F244" s="75">
        <v>0.5</v>
      </c>
      <c r="G244" s="75">
        <v>19.9</v>
      </c>
      <c r="H244" s="3">
        <f>G244*4+F244*9+E244*4</f>
        <v>86.5</v>
      </c>
      <c r="I244" s="192" t="s">
        <v>48</v>
      </c>
      <c r="J244" s="9"/>
    </row>
    <row r="245" spans="1:13" ht="30" customHeight="1">
      <c r="A245" s="164" t="s">
        <v>41</v>
      </c>
      <c r="B245" s="164"/>
      <c r="C245" s="164"/>
      <c r="D245" s="88">
        <f>D246+260+D248+D249+D250</f>
        <v>880</v>
      </c>
      <c r="E245" s="36">
        <f>E246+E247+E248+E249+E250+E251+E253</f>
        <v>33.25</v>
      </c>
      <c r="F245" s="36">
        <f>F246+F247+F248+F249+F250+F251+F253</f>
        <v>32.86</v>
      </c>
      <c r="G245" s="36">
        <f>G246+G247+G248+G249+G250+G251+G253</f>
        <v>98.85000000000001</v>
      </c>
      <c r="H245" s="36">
        <f>H246+H247+H248+H249+H250+H251+H253</f>
        <v>824.14</v>
      </c>
      <c r="I245" s="190"/>
      <c r="J245" s="9"/>
      <c r="K245" s="101"/>
      <c r="L245" s="101"/>
      <c r="M245" s="102"/>
    </row>
    <row r="246" spans="1:13" ht="30" customHeight="1">
      <c r="A246" s="166" t="s">
        <v>71</v>
      </c>
      <c r="B246" s="166"/>
      <c r="C246" s="166"/>
      <c r="D246" s="1">
        <v>100</v>
      </c>
      <c r="E246" s="2">
        <v>1</v>
      </c>
      <c r="F246" s="2">
        <v>5.1</v>
      </c>
      <c r="G246" s="2">
        <v>3.5</v>
      </c>
      <c r="H246" s="3">
        <f>E246*4+F246*9+G246*4</f>
        <v>63.9</v>
      </c>
      <c r="I246" s="192" t="s">
        <v>72</v>
      </c>
      <c r="J246" s="9"/>
      <c r="K246" s="101"/>
      <c r="L246" s="101"/>
      <c r="M246" s="102"/>
    </row>
    <row r="247" spans="1:10" ht="30" customHeight="1">
      <c r="A247" s="161" t="s">
        <v>195</v>
      </c>
      <c r="B247" s="161"/>
      <c r="C247" s="161"/>
      <c r="D247" s="89" t="s">
        <v>44</v>
      </c>
      <c r="E247" s="19">
        <v>5.8</v>
      </c>
      <c r="F247" s="19">
        <v>4.8</v>
      </c>
      <c r="G247" s="19">
        <v>8.3</v>
      </c>
      <c r="H247" s="84">
        <f>G247*4+F247*9+E247*4</f>
        <v>99.60000000000001</v>
      </c>
      <c r="I247" s="192" t="s">
        <v>194</v>
      </c>
      <c r="J247" s="9"/>
    </row>
    <row r="248" spans="1:10" ht="30" customHeight="1">
      <c r="A248" s="147" t="s">
        <v>272</v>
      </c>
      <c r="B248" s="147"/>
      <c r="C248" s="147"/>
      <c r="D248" s="136">
        <v>120</v>
      </c>
      <c r="E248" s="19">
        <v>18.2</v>
      </c>
      <c r="F248" s="19">
        <v>13.5</v>
      </c>
      <c r="G248" s="19">
        <v>7.2</v>
      </c>
      <c r="H248" s="121">
        <f>E248*4+F248*9+G248*4</f>
        <v>223.10000000000002</v>
      </c>
      <c r="I248" s="194" t="s">
        <v>271</v>
      </c>
      <c r="J248" s="9"/>
    </row>
    <row r="249" spans="1:10" ht="30" customHeight="1">
      <c r="A249" s="173" t="s">
        <v>139</v>
      </c>
      <c r="B249" s="173"/>
      <c r="C249" s="173"/>
      <c r="D249" s="120">
        <v>200</v>
      </c>
      <c r="E249" s="86">
        <v>3.6</v>
      </c>
      <c r="F249" s="86">
        <v>8.2</v>
      </c>
      <c r="G249" s="86">
        <v>20.3</v>
      </c>
      <c r="H249" s="114">
        <f>E249*4+F249*9+G249*4</f>
        <v>169.4</v>
      </c>
      <c r="I249" s="194" t="s">
        <v>140</v>
      </c>
      <c r="J249" s="8"/>
    </row>
    <row r="250" spans="1:10" ht="30.75" customHeight="1">
      <c r="A250" s="178" t="s">
        <v>104</v>
      </c>
      <c r="B250" s="178"/>
      <c r="C250" s="178"/>
      <c r="D250" s="4">
        <v>200</v>
      </c>
      <c r="E250" s="75">
        <v>0.3</v>
      </c>
      <c r="F250" s="75">
        <v>0.2</v>
      </c>
      <c r="G250" s="75">
        <v>21.5</v>
      </c>
      <c r="H250" s="3">
        <f>E250*4+F250*9+G250*4</f>
        <v>89</v>
      </c>
      <c r="I250" s="188" t="s">
        <v>105</v>
      </c>
      <c r="J250" s="8"/>
    </row>
    <row r="251" spans="1:10" ht="30.75" customHeight="1">
      <c r="A251" s="149" t="s">
        <v>18</v>
      </c>
      <c r="B251" s="149"/>
      <c r="C251" s="149"/>
      <c r="D251" s="1">
        <v>50</v>
      </c>
      <c r="E251" s="2">
        <v>2.35</v>
      </c>
      <c r="F251" s="2">
        <v>0.5</v>
      </c>
      <c r="G251" s="2">
        <v>21.85</v>
      </c>
      <c r="H251" s="3">
        <v>101.30000000000001</v>
      </c>
      <c r="I251" s="192"/>
      <c r="J251" s="8"/>
    </row>
    <row r="252" spans="1:10" ht="30.75" customHeight="1">
      <c r="A252" s="150" t="s">
        <v>35</v>
      </c>
      <c r="B252" s="150"/>
      <c r="C252" s="150"/>
      <c r="D252" s="1">
        <v>50</v>
      </c>
      <c r="E252" s="2"/>
      <c r="F252" s="2"/>
      <c r="G252" s="2"/>
      <c r="H252" s="2"/>
      <c r="I252" s="192"/>
      <c r="J252" s="8"/>
    </row>
    <row r="253" spans="1:10" ht="30.75" customHeight="1">
      <c r="A253" s="149" t="s">
        <v>21</v>
      </c>
      <c r="B253" s="149"/>
      <c r="C253" s="149"/>
      <c r="D253" s="3">
        <v>40</v>
      </c>
      <c r="E253" s="2">
        <v>2</v>
      </c>
      <c r="F253" s="2">
        <v>0.56</v>
      </c>
      <c r="G253" s="2">
        <v>16.2</v>
      </c>
      <c r="H253" s="3">
        <v>77.84</v>
      </c>
      <c r="I253" s="192"/>
      <c r="J253" s="8"/>
    </row>
    <row r="254" spans="1:10" ht="30" customHeight="1">
      <c r="A254" s="150" t="s">
        <v>20</v>
      </c>
      <c r="B254" s="150"/>
      <c r="C254" s="150"/>
      <c r="D254" s="1">
        <v>40</v>
      </c>
      <c r="E254" s="2"/>
      <c r="F254" s="2"/>
      <c r="G254" s="2"/>
      <c r="H254" s="3"/>
      <c r="I254" s="192"/>
      <c r="J254" s="8"/>
    </row>
    <row r="255" spans="1:10" ht="30" customHeight="1">
      <c r="A255" s="160" t="s">
        <v>39</v>
      </c>
      <c r="B255" s="160"/>
      <c r="C255" s="160"/>
      <c r="D255" s="92"/>
      <c r="E255" s="82">
        <f>E238+E245</f>
        <v>54.75</v>
      </c>
      <c r="F255" s="82">
        <f>F238+F245</f>
        <v>55.16</v>
      </c>
      <c r="G255" s="82">
        <f>G238+G245</f>
        <v>182.35000000000002</v>
      </c>
      <c r="H255" s="93">
        <f>H238+H245</f>
        <v>1444.8400000000001</v>
      </c>
      <c r="I255" s="193"/>
      <c r="J255" s="8"/>
    </row>
    <row r="256" spans="1:10" ht="30" customHeight="1">
      <c r="A256" s="152" t="s">
        <v>181</v>
      </c>
      <c r="B256" s="152"/>
      <c r="C256" s="152"/>
      <c r="D256" s="152"/>
      <c r="E256" s="152"/>
      <c r="F256" s="152"/>
      <c r="G256" s="152"/>
      <c r="H256" s="153"/>
      <c r="I256" s="152"/>
      <c r="J256" s="10"/>
    </row>
    <row r="257" spans="1:10" ht="30" customHeight="1">
      <c r="A257" s="168" t="s">
        <v>0</v>
      </c>
      <c r="B257" s="155" t="s">
        <v>1</v>
      </c>
      <c r="C257" s="155" t="s">
        <v>2</v>
      </c>
      <c r="D257" s="155" t="s">
        <v>3</v>
      </c>
      <c r="E257" s="155"/>
      <c r="F257" s="155"/>
      <c r="G257" s="155"/>
      <c r="H257" s="155"/>
      <c r="I257" s="189" t="s">
        <v>38</v>
      </c>
      <c r="J257" s="10"/>
    </row>
    <row r="258" spans="1:17" s="22" customFormat="1" ht="30" customHeight="1">
      <c r="A258" s="168"/>
      <c r="B258" s="155"/>
      <c r="C258" s="155"/>
      <c r="D258" s="5" t="s">
        <v>4</v>
      </c>
      <c r="E258" s="28" t="s">
        <v>5</v>
      </c>
      <c r="F258" s="28" t="s">
        <v>6</v>
      </c>
      <c r="G258" s="28" t="s">
        <v>7</v>
      </c>
      <c r="H258" s="34" t="s">
        <v>8</v>
      </c>
      <c r="I258" s="189"/>
      <c r="J258" s="47"/>
      <c r="K258" s="42"/>
      <c r="L258" s="42"/>
      <c r="M258" s="42"/>
      <c r="N258" s="42"/>
      <c r="O258" s="42"/>
      <c r="P258" s="42"/>
      <c r="Q258" s="42"/>
    </row>
    <row r="259" spans="1:10" ht="30" customHeight="1">
      <c r="A259" s="170" t="s">
        <v>9</v>
      </c>
      <c r="B259" s="170"/>
      <c r="C259" s="170"/>
      <c r="D259" s="146">
        <f>D260+D261+D264+D265</f>
        <v>550</v>
      </c>
      <c r="E259" s="36">
        <f>E260+E261+E264+E265+E266+E268</f>
        <v>16.58</v>
      </c>
      <c r="F259" s="36">
        <f>F260+F261+F264+F265+F266+F268</f>
        <v>13.459999999999999</v>
      </c>
      <c r="G259" s="36">
        <f>G260+G261+G264+G265+G266+G268</f>
        <v>94.4</v>
      </c>
      <c r="H259" s="90">
        <f>H260+H261+H264+H265+H266+H268</f>
        <v>564.28</v>
      </c>
      <c r="I259" s="190"/>
      <c r="J259" s="47"/>
    </row>
    <row r="260" spans="1:10" ht="30" customHeight="1">
      <c r="A260" s="118" t="s">
        <v>171</v>
      </c>
      <c r="B260" s="119"/>
      <c r="C260" s="85"/>
      <c r="D260" s="85">
        <v>20</v>
      </c>
      <c r="E260" s="86">
        <v>0.18</v>
      </c>
      <c r="F260" s="86">
        <v>0.1</v>
      </c>
      <c r="G260" s="86">
        <v>0.5</v>
      </c>
      <c r="H260" s="84">
        <f>G260*4+F260*9+E260*4</f>
        <v>3.62</v>
      </c>
      <c r="I260" s="188" t="s">
        <v>137</v>
      </c>
      <c r="J260" s="7"/>
    </row>
    <row r="261" spans="1:10" ht="30" customHeight="1">
      <c r="A261" s="172" t="s">
        <v>141</v>
      </c>
      <c r="B261" s="172"/>
      <c r="C261" s="172"/>
      <c r="D261" s="120">
        <v>200</v>
      </c>
      <c r="E261" s="86">
        <v>12.9</v>
      </c>
      <c r="F261" s="86">
        <v>12.2</v>
      </c>
      <c r="G261" s="86">
        <v>33.4</v>
      </c>
      <c r="H261" s="121">
        <f>E261*4+F261*9+G261*4</f>
        <v>295</v>
      </c>
      <c r="I261" s="194" t="s">
        <v>142</v>
      </c>
      <c r="J261" s="8"/>
    </row>
    <row r="262" spans="1:10" ht="30" customHeight="1">
      <c r="A262" s="181" t="s">
        <v>183</v>
      </c>
      <c r="B262" s="181"/>
      <c r="C262" s="181"/>
      <c r="D262" s="181"/>
      <c r="E262" s="181"/>
      <c r="F262" s="181"/>
      <c r="G262" s="181"/>
      <c r="H262" s="181"/>
      <c r="I262" s="181"/>
      <c r="J262" s="9"/>
    </row>
    <row r="263" spans="1:10" ht="30" customHeight="1">
      <c r="A263" s="148" t="s">
        <v>175</v>
      </c>
      <c r="B263" s="148"/>
      <c r="C263" s="148"/>
      <c r="D263" s="136">
        <v>200</v>
      </c>
      <c r="E263" s="19">
        <v>12.6</v>
      </c>
      <c r="F263" s="19">
        <v>13.5</v>
      </c>
      <c r="G263" s="19">
        <v>35.5</v>
      </c>
      <c r="H263" s="84">
        <f>E263*4+F263*9+G263*4</f>
        <v>313.9</v>
      </c>
      <c r="I263" s="193" t="s">
        <v>143</v>
      </c>
      <c r="J263" s="9"/>
    </row>
    <row r="264" spans="1:10" ht="30" customHeight="1">
      <c r="A264" s="149" t="s">
        <v>88</v>
      </c>
      <c r="B264" s="149"/>
      <c r="C264" s="149"/>
      <c r="D264" s="1">
        <v>200</v>
      </c>
      <c r="E264" s="2">
        <v>0.2</v>
      </c>
      <c r="F264" s="2">
        <v>0</v>
      </c>
      <c r="G264" s="2">
        <v>15</v>
      </c>
      <c r="H264" s="3">
        <f>G264*4+F264*9+E264*4</f>
        <v>60.8</v>
      </c>
      <c r="I264" s="192" t="s">
        <v>89</v>
      </c>
      <c r="J264" s="9"/>
    </row>
    <row r="265" spans="1:10" ht="30" customHeight="1">
      <c r="A265" s="148" t="s">
        <v>60</v>
      </c>
      <c r="B265" s="148"/>
      <c r="C265" s="148"/>
      <c r="D265" s="4">
        <v>130</v>
      </c>
      <c r="E265" s="75">
        <v>0.6</v>
      </c>
      <c r="F265" s="75">
        <v>0.5</v>
      </c>
      <c r="G265" s="75">
        <v>19.9</v>
      </c>
      <c r="H265" s="3">
        <f>G265*4+F265*9+E265*4</f>
        <v>86.5</v>
      </c>
      <c r="I265" s="192" t="s">
        <v>48</v>
      </c>
      <c r="J265" s="9"/>
    </row>
    <row r="266" spans="1:10" ht="30" customHeight="1">
      <c r="A266" s="149" t="s">
        <v>18</v>
      </c>
      <c r="B266" s="149"/>
      <c r="C266" s="149"/>
      <c r="D266" s="1">
        <v>20</v>
      </c>
      <c r="E266" s="2">
        <v>0.7</v>
      </c>
      <c r="F266" s="2">
        <v>0.1</v>
      </c>
      <c r="G266" s="2">
        <v>9.4</v>
      </c>
      <c r="H266" s="3">
        <v>40.52</v>
      </c>
      <c r="I266" s="192"/>
      <c r="J266" s="9"/>
    </row>
    <row r="267" spans="1:10" ht="30" customHeight="1">
      <c r="A267" s="150" t="s">
        <v>35</v>
      </c>
      <c r="B267" s="150"/>
      <c r="C267" s="150"/>
      <c r="D267" s="1">
        <v>20</v>
      </c>
      <c r="E267" s="2"/>
      <c r="F267" s="2"/>
      <c r="G267" s="2"/>
      <c r="H267" s="3"/>
      <c r="I267" s="192"/>
      <c r="J267" s="21"/>
    </row>
    <row r="268" spans="1:10" ht="30" customHeight="1">
      <c r="A268" s="149" t="s">
        <v>21</v>
      </c>
      <c r="B268" s="149"/>
      <c r="C268" s="149"/>
      <c r="D268" s="3">
        <v>40</v>
      </c>
      <c r="E268" s="2">
        <v>2</v>
      </c>
      <c r="F268" s="2">
        <v>0.56</v>
      </c>
      <c r="G268" s="2">
        <v>16.2</v>
      </c>
      <c r="H268" s="3">
        <v>77.84</v>
      </c>
      <c r="I268" s="192"/>
      <c r="J268" s="9"/>
    </row>
    <row r="269" spans="1:10" ht="30" customHeight="1">
      <c r="A269" s="150" t="s">
        <v>20</v>
      </c>
      <c r="B269" s="150"/>
      <c r="C269" s="150"/>
      <c r="D269" s="1">
        <v>40</v>
      </c>
      <c r="E269" s="2"/>
      <c r="F269" s="2"/>
      <c r="G269" s="2"/>
      <c r="H269" s="2"/>
      <c r="I269" s="192"/>
      <c r="J269" s="9"/>
    </row>
    <row r="270" spans="1:10" ht="30" customHeight="1">
      <c r="A270" s="164" t="s">
        <v>41</v>
      </c>
      <c r="B270" s="164"/>
      <c r="C270" s="164"/>
      <c r="D270" s="88">
        <f>D271+265+D273+D275+D274</f>
        <v>845</v>
      </c>
      <c r="E270" s="36">
        <f>E271+E272+E273+E275+E278+E280+E274</f>
        <v>30.179999999999996</v>
      </c>
      <c r="F270" s="36">
        <f>F271+F272+F273+F275+F278+F280+F274</f>
        <v>30.54</v>
      </c>
      <c r="G270" s="36">
        <f>G271+G272+G273+G275+G278+G280+G274</f>
        <v>131.07999999999998</v>
      </c>
      <c r="H270" s="36">
        <f>H271+H272+H273+H275+H278+H280+H274</f>
        <v>919.9</v>
      </c>
      <c r="I270" s="190"/>
      <c r="J270" s="9"/>
    </row>
    <row r="271" spans="1:10" ht="30" customHeight="1">
      <c r="A271" s="147" t="s">
        <v>241</v>
      </c>
      <c r="B271" s="147"/>
      <c r="C271" s="147"/>
      <c r="D271" s="1">
        <v>100</v>
      </c>
      <c r="E271" s="2">
        <v>1.1</v>
      </c>
      <c r="F271" s="2">
        <v>5</v>
      </c>
      <c r="G271" s="2">
        <v>3.3</v>
      </c>
      <c r="H271" s="3">
        <f>E271*4+F271*9+G271*4</f>
        <v>62.599999999999994</v>
      </c>
      <c r="I271" s="188" t="s">
        <v>242</v>
      </c>
      <c r="J271" s="9"/>
    </row>
    <row r="272" spans="1:10" ht="30.75" customHeight="1">
      <c r="A272" s="147" t="s">
        <v>182</v>
      </c>
      <c r="B272" s="147"/>
      <c r="C272" s="147"/>
      <c r="D272" s="136" t="s">
        <v>42</v>
      </c>
      <c r="E272" s="19">
        <v>5</v>
      </c>
      <c r="F272" s="19">
        <v>5.7</v>
      </c>
      <c r="G272" s="19">
        <v>21</v>
      </c>
      <c r="H272" s="84">
        <f>G272*4+F272*9+E272*4</f>
        <v>155.3</v>
      </c>
      <c r="I272" s="192" t="s">
        <v>67</v>
      </c>
      <c r="J272" s="48"/>
    </row>
    <row r="273" spans="1:9" ht="30" customHeight="1">
      <c r="A273" s="147" t="s">
        <v>257</v>
      </c>
      <c r="B273" s="147"/>
      <c r="C273" s="147"/>
      <c r="D273" s="1">
        <v>100</v>
      </c>
      <c r="E273" s="2">
        <v>14.8</v>
      </c>
      <c r="F273" s="2">
        <v>12.7</v>
      </c>
      <c r="G273" s="2">
        <v>12</v>
      </c>
      <c r="H273" s="3">
        <f>E273*4+F273*9+G273*4</f>
        <v>221.5</v>
      </c>
      <c r="I273" s="192" t="s">
        <v>46</v>
      </c>
    </row>
    <row r="274" spans="1:10" ht="30" customHeight="1">
      <c r="A274" s="154" t="s">
        <v>53</v>
      </c>
      <c r="B274" s="154"/>
      <c r="C274" s="154"/>
      <c r="D274" s="1">
        <v>180</v>
      </c>
      <c r="E274" s="29">
        <v>3.9</v>
      </c>
      <c r="F274" s="29">
        <v>5.9</v>
      </c>
      <c r="G274" s="29">
        <v>26.7</v>
      </c>
      <c r="H274" s="3">
        <f>E274*4+F274*9+G274*4</f>
        <v>175.5</v>
      </c>
      <c r="I274" s="192" t="s">
        <v>54</v>
      </c>
      <c r="J274" s="12"/>
    </row>
    <row r="275" spans="1:10" ht="30" customHeight="1">
      <c r="A275" s="96" t="s">
        <v>92</v>
      </c>
      <c r="B275" s="1">
        <v>200</v>
      </c>
      <c r="C275" s="1">
        <v>200</v>
      </c>
      <c r="D275" s="1">
        <v>200</v>
      </c>
      <c r="E275" s="2">
        <v>0.5</v>
      </c>
      <c r="F275" s="2">
        <v>0</v>
      </c>
      <c r="G275" s="2">
        <v>26.3</v>
      </c>
      <c r="H275" s="3">
        <f>E275*4+F275*9+G275*4</f>
        <v>107.2</v>
      </c>
      <c r="I275" s="194" t="s">
        <v>93</v>
      </c>
      <c r="J275" s="7"/>
    </row>
    <row r="276" spans="1:10" ht="30" customHeight="1">
      <c r="A276" s="151" t="s">
        <v>23</v>
      </c>
      <c r="B276" s="151"/>
      <c r="C276" s="151"/>
      <c r="D276" s="151"/>
      <c r="E276" s="151"/>
      <c r="F276" s="151"/>
      <c r="G276" s="151"/>
      <c r="H276" s="151"/>
      <c r="I276" s="151"/>
      <c r="J276" s="8"/>
    </row>
    <row r="277" spans="1:10" ht="30" customHeight="1">
      <c r="A277" s="150" t="s">
        <v>165</v>
      </c>
      <c r="B277" s="163"/>
      <c r="C277" s="163"/>
      <c r="D277" s="4">
        <v>200</v>
      </c>
      <c r="E277" s="2">
        <v>0.3</v>
      </c>
      <c r="F277" s="2">
        <v>0.02</v>
      </c>
      <c r="G277" s="2">
        <v>26.4</v>
      </c>
      <c r="H277" s="3">
        <f>E277*4+F277*9+G277*4</f>
        <v>106.97999999999999</v>
      </c>
      <c r="I277" s="191" t="s">
        <v>166</v>
      </c>
      <c r="J277" s="9"/>
    </row>
    <row r="278" spans="1:10" ht="30" customHeight="1">
      <c r="A278" s="149" t="s">
        <v>18</v>
      </c>
      <c r="B278" s="149"/>
      <c r="C278" s="149"/>
      <c r="D278" s="1">
        <v>40</v>
      </c>
      <c r="E278" s="2">
        <v>1.88</v>
      </c>
      <c r="F278" s="2">
        <v>0.4</v>
      </c>
      <c r="G278" s="2">
        <v>17.48</v>
      </c>
      <c r="H278" s="3">
        <v>81.04</v>
      </c>
      <c r="I278" s="192"/>
      <c r="J278" s="9"/>
    </row>
    <row r="279" spans="1:10" ht="30" customHeight="1">
      <c r="A279" s="150" t="s">
        <v>35</v>
      </c>
      <c r="B279" s="150"/>
      <c r="C279" s="150"/>
      <c r="D279" s="1">
        <v>40</v>
      </c>
      <c r="E279" s="2"/>
      <c r="F279" s="2"/>
      <c r="G279" s="2"/>
      <c r="H279" s="3"/>
      <c r="I279" s="192"/>
      <c r="J279" s="9"/>
    </row>
    <row r="280" spans="1:10" ht="30" customHeight="1">
      <c r="A280" s="149" t="s">
        <v>21</v>
      </c>
      <c r="B280" s="149"/>
      <c r="C280" s="149"/>
      <c r="D280" s="3">
        <v>60</v>
      </c>
      <c r="E280" s="2">
        <v>3</v>
      </c>
      <c r="F280" s="2">
        <v>0.8400000000000001</v>
      </c>
      <c r="G280" s="2">
        <v>24.299999999999997</v>
      </c>
      <c r="H280" s="3">
        <v>116.76</v>
      </c>
      <c r="I280" s="192"/>
      <c r="J280" s="9"/>
    </row>
    <row r="281" spans="1:10" ht="30" customHeight="1">
      <c r="A281" s="150" t="s">
        <v>20</v>
      </c>
      <c r="B281" s="150"/>
      <c r="C281" s="150"/>
      <c r="D281" s="1">
        <v>60</v>
      </c>
      <c r="E281" s="2"/>
      <c r="F281" s="2"/>
      <c r="G281" s="2"/>
      <c r="H281" s="3"/>
      <c r="I281" s="192"/>
      <c r="J281" s="9"/>
    </row>
    <row r="282" spans="1:10" ht="30" customHeight="1">
      <c r="A282" s="160" t="s">
        <v>39</v>
      </c>
      <c r="B282" s="160"/>
      <c r="C282" s="160"/>
      <c r="D282" s="92"/>
      <c r="E282" s="82">
        <f>E259+E270</f>
        <v>46.75999999999999</v>
      </c>
      <c r="F282" s="82">
        <f>F259+F270</f>
        <v>44</v>
      </c>
      <c r="G282" s="82">
        <f>G259+G270</f>
        <v>225.48</v>
      </c>
      <c r="H282" s="93">
        <f>H259+H270</f>
        <v>1484.1799999999998</v>
      </c>
      <c r="I282" s="193"/>
      <c r="J282" s="9"/>
    </row>
    <row r="283" spans="1:10" ht="42.75" customHeight="1">
      <c r="A283" s="158" t="s">
        <v>109</v>
      </c>
      <c r="B283" s="159"/>
      <c r="C283" s="159"/>
      <c r="D283" s="159"/>
      <c r="E283" s="82">
        <f>(E282+E255+E234+E206+E178)/5</f>
        <v>53.88292307692306</v>
      </c>
      <c r="F283" s="82">
        <f>(F282+F255+F234+F206+F178)/5</f>
        <v>53.12538461538461</v>
      </c>
      <c r="G283" s="82">
        <f>(G282+G255+G234+G206+G178)/5</f>
        <v>197.81815384615385</v>
      </c>
      <c r="H283" s="82">
        <f>(H282+H255+H234+H206+H178)/5</f>
        <v>1484.4647692307692</v>
      </c>
      <c r="I283" s="203" t="s">
        <v>115</v>
      </c>
      <c r="J283" s="9"/>
    </row>
    <row r="284" spans="1:17" s="22" customFormat="1" ht="42.75" customHeight="1">
      <c r="A284" s="165" t="s">
        <v>110</v>
      </c>
      <c r="B284" s="159"/>
      <c r="C284" s="159"/>
      <c r="D284" s="159"/>
      <c r="E284" s="105" t="s">
        <v>111</v>
      </c>
      <c r="F284" s="105" t="s">
        <v>112</v>
      </c>
      <c r="G284" s="105" t="s">
        <v>113</v>
      </c>
      <c r="H284" s="105" t="s">
        <v>114</v>
      </c>
      <c r="I284" s="203"/>
      <c r="J284" s="9"/>
      <c r="K284" s="42"/>
      <c r="L284" s="42"/>
      <c r="M284" s="42"/>
      <c r="N284" s="42"/>
      <c r="O284" s="42"/>
      <c r="P284" s="42"/>
      <c r="Q284" s="42"/>
    </row>
    <row r="285" spans="1:10" ht="42.75" customHeight="1">
      <c r="A285" s="158" t="s">
        <v>40</v>
      </c>
      <c r="B285" s="159"/>
      <c r="C285" s="159"/>
      <c r="D285" s="159"/>
      <c r="E285" s="82">
        <v>90</v>
      </c>
      <c r="F285" s="82">
        <v>92</v>
      </c>
      <c r="G285" s="82">
        <v>383</v>
      </c>
      <c r="H285" s="82">
        <v>2720</v>
      </c>
      <c r="I285" s="204"/>
      <c r="J285" s="9"/>
    </row>
    <row r="286" spans="1:10" ht="30" customHeight="1">
      <c r="A286" s="152" t="s">
        <v>158</v>
      </c>
      <c r="B286" s="152"/>
      <c r="C286" s="152"/>
      <c r="D286" s="152"/>
      <c r="E286" s="152"/>
      <c r="F286" s="152"/>
      <c r="G286" s="152"/>
      <c r="H286" s="153"/>
      <c r="I286" s="152"/>
      <c r="J286" s="9"/>
    </row>
    <row r="287" spans="1:10" ht="30" customHeight="1">
      <c r="A287" s="152" t="s">
        <v>33</v>
      </c>
      <c r="B287" s="152"/>
      <c r="C287" s="152"/>
      <c r="D287" s="152"/>
      <c r="E287" s="152"/>
      <c r="F287" s="152"/>
      <c r="G287" s="152"/>
      <c r="H287" s="153"/>
      <c r="I287" s="152"/>
      <c r="J287" s="9"/>
    </row>
    <row r="288" spans="1:10" ht="30" customHeight="1">
      <c r="A288" s="168" t="s">
        <v>0</v>
      </c>
      <c r="B288" s="155" t="s">
        <v>1</v>
      </c>
      <c r="C288" s="155" t="s">
        <v>2</v>
      </c>
      <c r="D288" s="155" t="s">
        <v>3</v>
      </c>
      <c r="E288" s="155"/>
      <c r="F288" s="155"/>
      <c r="G288" s="155"/>
      <c r="H288" s="155"/>
      <c r="I288" s="189" t="s">
        <v>38</v>
      </c>
      <c r="J288" s="9"/>
    </row>
    <row r="289" spans="1:10" ht="30" customHeight="1">
      <c r="A289" s="168"/>
      <c r="B289" s="155"/>
      <c r="C289" s="155"/>
      <c r="D289" s="5" t="s">
        <v>4</v>
      </c>
      <c r="E289" s="28" t="s">
        <v>5</v>
      </c>
      <c r="F289" s="28" t="s">
        <v>6</v>
      </c>
      <c r="G289" s="28" t="s">
        <v>7</v>
      </c>
      <c r="H289" s="34" t="s">
        <v>8</v>
      </c>
      <c r="I289" s="189"/>
      <c r="J289" s="9"/>
    </row>
    <row r="290" spans="1:10" ht="30" customHeight="1">
      <c r="A290" s="164" t="s">
        <v>9</v>
      </c>
      <c r="B290" s="164"/>
      <c r="C290" s="164"/>
      <c r="D290" s="88">
        <f>40+205+D295+207+D297</f>
        <v>622</v>
      </c>
      <c r="E290" s="36">
        <f>E291+E292+E295+E296+E297+E298</f>
        <v>15.700000000000001</v>
      </c>
      <c r="F290" s="36">
        <f>F291+F292+F295+F296+F297+F298</f>
        <v>18.21</v>
      </c>
      <c r="G290" s="36">
        <f>G291+G292+G295+G296+G297+G298</f>
        <v>95.35000000000001</v>
      </c>
      <c r="H290" s="90">
        <f>H291+H292+H295+H296+H297+H298</f>
        <v>608.09</v>
      </c>
      <c r="I290" s="189"/>
      <c r="J290" s="9"/>
    </row>
    <row r="291" spans="1:10" ht="30" customHeight="1">
      <c r="A291" s="215" t="s">
        <v>65</v>
      </c>
      <c r="B291" s="216"/>
      <c r="C291" s="217"/>
      <c r="D291" s="63" t="s">
        <v>24</v>
      </c>
      <c r="E291" s="2">
        <v>2.3</v>
      </c>
      <c r="F291" s="2">
        <v>7.4</v>
      </c>
      <c r="G291" s="2">
        <v>14.5</v>
      </c>
      <c r="H291" s="3">
        <f>G291*4+F291*9+E291*4</f>
        <v>133.8</v>
      </c>
      <c r="I291" s="192" t="s">
        <v>66</v>
      </c>
      <c r="J291" s="9"/>
    </row>
    <row r="292" spans="1:11" s="22" customFormat="1" ht="30" customHeight="1">
      <c r="A292" s="161" t="s">
        <v>144</v>
      </c>
      <c r="B292" s="161"/>
      <c r="C292" s="161"/>
      <c r="D292" s="1" t="s">
        <v>22</v>
      </c>
      <c r="E292" s="2">
        <v>5.4</v>
      </c>
      <c r="F292" s="2">
        <v>5.7</v>
      </c>
      <c r="G292" s="2">
        <v>21.2</v>
      </c>
      <c r="H292" s="57">
        <f>E292*4+F292*9+G292*4</f>
        <v>157.7</v>
      </c>
      <c r="I292" s="188" t="s">
        <v>188</v>
      </c>
      <c r="J292" s="9"/>
      <c r="K292" s="43"/>
    </row>
    <row r="293" spans="1:10" ht="30" customHeight="1">
      <c r="A293" s="151" t="s">
        <v>23</v>
      </c>
      <c r="B293" s="151"/>
      <c r="C293" s="151"/>
      <c r="D293" s="151"/>
      <c r="E293" s="151"/>
      <c r="F293" s="151"/>
      <c r="G293" s="151"/>
      <c r="H293" s="151"/>
      <c r="I293" s="151"/>
      <c r="J293" s="9"/>
    </row>
    <row r="294" spans="1:10" ht="30" customHeight="1">
      <c r="A294" s="150" t="s">
        <v>199</v>
      </c>
      <c r="B294" s="150"/>
      <c r="C294" s="150"/>
      <c r="D294" s="1" t="s">
        <v>22</v>
      </c>
      <c r="E294" s="2">
        <v>5.1</v>
      </c>
      <c r="F294" s="2">
        <v>6.1</v>
      </c>
      <c r="G294" s="2">
        <v>26</v>
      </c>
      <c r="H294" s="3">
        <f>E294*4+F294*9+G294*4</f>
        <v>179.3</v>
      </c>
      <c r="I294" s="188" t="s">
        <v>159</v>
      </c>
      <c r="J294" s="9"/>
    </row>
    <row r="295" spans="1:10" ht="30" customHeight="1">
      <c r="A295" s="149" t="s">
        <v>120</v>
      </c>
      <c r="B295" s="149"/>
      <c r="C295" s="149"/>
      <c r="D295" s="136">
        <v>40</v>
      </c>
      <c r="E295" s="2">
        <v>5.1</v>
      </c>
      <c r="F295" s="2">
        <v>4.05</v>
      </c>
      <c r="G295" s="2">
        <v>0.25</v>
      </c>
      <c r="H295" s="3">
        <f>E295*4+F295*9+G295*4</f>
        <v>57.849999999999994</v>
      </c>
      <c r="I295" s="193" t="s">
        <v>103</v>
      </c>
      <c r="J295" s="9"/>
    </row>
    <row r="296" spans="1:10" ht="30" customHeight="1">
      <c r="A296" s="117" t="s">
        <v>145</v>
      </c>
      <c r="B296" s="117"/>
      <c r="C296" s="117"/>
      <c r="D296" s="89" t="s">
        <v>135</v>
      </c>
      <c r="E296" s="95">
        <v>0.3</v>
      </c>
      <c r="F296" s="95">
        <v>0</v>
      </c>
      <c r="G296" s="95">
        <v>15.2</v>
      </c>
      <c r="H296" s="3">
        <f>G296*4+F296*9+E296*4</f>
        <v>62</v>
      </c>
      <c r="I296" s="193" t="s">
        <v>146</v>
      </c>
      <c r="J296" s="9"/>
    </row>
    <row r="297" spans="1:10" ht="30" customHeight="1">
      <c r="A297" s="148" t="s">
        <v>60</v>
      </c>
      <c r="B297" s="148"/>
      <c r="C297" s="148"/>
      <c r="D297" s="4">
        <v>130</v>
      </c>
      <c r="E297" s="75">
        <v>0.6</v>
      </c>
      <c r="F297" s="75">
        <v>0.5</v>
      </c>
      <c r="G297" s="75">
        <v>28</v>
      </c>
      <c r="H297" s="3">
        <f>G297*4+F297*9+E297*4</f>
        <v>118.9</v>
      </c>
      <c r="I297" s="192" t="s">
        <v>48</v>
      </c>
      <c r="J297" s="9"/>
    </row>
    <row r="298" spans="1:10" ht="30" customHeight="1">
      <c r="A298" s="149" t="s">
        <v>21</v>
      </c>
      <c r="B298" s="149"/>
      <c r="C298" s="149"/>
      <c r="D298" s="3">
        <v>40</v>
      </c>
      <c r="E298" s="2">
        <v>2</v>
      </c>
      <c r="F298" s="2">
        <v>0.56</v>
      </c>
      <c r="G298" s="2">
        <v>16.2</v>
      </c>
      <c r="H298" s="3">
        <v>77.84</v>
      </c>
      <c r="I298" s="192"/>
      <c r="J298" s="9"/>
    </row>
    <row r="299" spans="1:10" ht="30" customHeight="1">
      <c r="A299" s="150" t="s">
        <v>20</v>
      </c>
      <c r="B299" s="150"/>
      <c r="C299" s="150"/>
      <c r="D299" s="1">
        <v>40</v>
      </c>
      <c r="E299" s="2"/>
      <c r="F299" s="2"/>
      <c r="G299" s="2"/>
      <c r="H299" s="3"/>
      <c r="I299" s="192"/>
      <c r="J299" s="9"/>
    </row>
    <row r="300" spans="1:10" ht="30" customHeight="1">
      <c r="A300" s="164" t="s">
        <v>41</v>
      </c>
      <c r="B300" s="164"/>
      <c r="C300" s="164"/>
      <c r="D300" s="88">
        <f>D301+265+130+D304+D305</f>
        <v>875</v>
      </c>
      <c r="E300" s="36">
        <f>E301+E302+E303+E304+E305+E306+E308</f>
        <v>31.164615384615384</v>
      </c>
      <c r="F300" s="36">
        <f>F301+F302+F303+F304+F305+F306+F308</f>
        <v>28.4454945054945</v>
      </c>
      <c r="G300" s="36">
        <f>G301+G302+G303+G304+G305+G306+G308</f>
        <v>126.53934065934067</v>
      </c>
      <c r="H300" s="36">
        <f>H301+H302+H303+H304+H305+H306+H308</f>
        <v>886.8252747252747</v>
      </c>
      <c r="I300" s="190"/>
      <c r="J300" s="9"/>
    </row>
    <row r="301" spans="1:10" ht="30" customHeight="1">
      <c r="A301" s="166" t="s">
        <v>71</v>
      </c>
      <c r="B301" s="166"/>
      <c r="C301" s="166"/>
      <c r="D301" s="1">
        <v>100</v>
      </c>
      <c r="E301" s="2">
        <v>1</v>
      </c>
      <c r="F301" s="2">
        <v>5.1</v>
      </c>
      <c r="G301" s="2">
        <v>3.5</v>
      </c>
      <c r="H301" s="3">
        <f>E301*4+F301*9+G301*4</f>
        <v>63.9</v>
      </c>
      <c r="I301" s="192" t="s">
        <v>72</v>
      </c>
      <c r="J301" s="9"/>
    </row>
    <row r="302" spans="1:10" ht="30" customHeight="1">
      <c r="A302" s="148" t="s">
        <v>186</v>
      </c>
      <c r="B302" s="148"/>
      <c r="C302" s="148"/>
      <c r="D302" s="1" t="s">
        <v>42</v>
      </c>
      <c r="E302" s="19">
        <v>4.8</v>
      </c>
      <c r="F302" s="19">
        <v>5.8</v>
      </c>
      <c r="G302" s="19">
        <v>16.7</v>
      </c>
      <c r="H302" s="84">
        <f>E302*4+F302*9+G302*4</f>
        <v>138.2</v>
      </c>
      <c r="I302" s="194" t="s">
        <v>56</v>
      </c>
      <c r="J302" s="9"/>
    </row>
    <row r="303" spans="1:10" ht="30" customHeight="1">
      <c r="A303" s="147" t="s">
        <v>168</v>
      </c>
      <c r="B303" s="147"/>
      <c r="C303" s="147"/>
      <c r="D303" s="136" t="s">
        <v>170</v>
      </c>
      <c r="E303" s="19">
        <v>13</v>
      </c>
      <c r="F303" s="19">
        <v>12.428571428571427</v>
      </c>
      <c r="G303" s="19">
        <v>7.428571428571429</v>
      </c>
      <c r="H303" s="114">
        <f>G303*4+F303*9+E303*4</f>
        <v>193.57142857142856</v>
      </c>
      <c r="I303" s="188" t="s">
        <v>169</v>
      </c>
      <c r="J303" s="9"/>
    </row>
    <row r="304" spans="1:11" ht="30.75" customHeight="1">
      <c r="A304" s="150" t="s">
        <v>127</v>
      </c>
      <c r="B304" s="150"/>
      <c r="C304" s="150"/>
      <c r="D304" s="1">
        <v>180</v>
      </c>
      <c r="E304" s="19">
        <v>6.784615384615385</v>
      </c>
      <c r="F304" s="19">
        <v>3.8769230769230765</v>
      </c>
      <c r="G304" s="19">
        <v>33.23076923076923</v>
      </c>
      <c r="H304" s="114">
        <f>G304*4+F304*9+E304*4</f>
        <v>194.95384615384617</v>
      </c>
      <c r="I304" s="194" t="s">
        <v>131</v>
      </c>
      <c r="J304" s="13"/>
      <c r="K304" s="51"/>
    </row>
    <row r="305" spans="1:10" ht="30" customHeight="1">
      <c r="A305" s="156" t="s">
        <v>75</v>
      </c>
      <c r="B305" s="156"/>
      <c r="C305" s="156"/>
      <c r="D305" s="94">
        <v>200</v>
      </c>
      <c r="E305" s="87">
        <v>0.7</v>
      </c>
      <c r="F305" s="87">
        <v>0</v>
      </c>
      <c r="G305" s="87">
        <v>23.9</v>
      </c>
      <c r="H305" s="84">
        <f>E305*4+F305*9+G305*4</f>
        <v>98.39999999999999</v>
      </c>
      <c r="I305" s="194" t="s">
        <v>76</v>
      </c>
      <c r="J305" s="13"/>
    </row>
    <row r="306" spans="1:10" ht="30" customHeight="1">
      <c r="A306" s="149" t="s">
        <v>18</v>
      </c>
      <c r="B306" s="149"/>
      <c r="C306" s="149"/>
      <c r="D306" s="1">
        <v>40</v>
      </c>
      <c r="E306" s="2">
        <v>1.88</v>
      </c>
      <c r="F306" s="2">
        <v>0.4</v>
      </c>
      <c r="G306" s="2">
        <v>17.48</v>
      </c>
      <c r="H306" s="3">
        <v>81.04</v>
      </c>
      <c r="I306" s="192"/>
      <c r="J306" s="59"/>
    </row>
    <row r="307" spans="1:17" ht="30" customHeight="1">
      <c r="A307" s="150" t="s">
        <v>35</v>
      </c>
      <c r="B307" s="150"/>
      <c r="C307" s="150"/>
      <c r="D307" s="1">
        <v>40</v>
      </c>
      <c r="E307" s="2"/>
      <c r="F307" s="2"/>
      <c r="G307" s="2"/>
      <c r="H307" s="3"/>
      <c r="I307" s="192"/>
      <c r="J307" s="47"/>
      <c r="L307" s="43"/>
      <c r="M307" s="43"/>
      <c r="N307" s="43"/>
      <c r="O307" s="43"/>
      <c r="P307" s="43"/>
      <c r="Q307" s="43"/>
    </row>
    <row r="308" spans="1:10" ht="30" customHeight="1">
      <c r="A308" s="149" t="s">
        <v>21</v>
      </c>
      <c r="B308" s="149"/>
      <c r="C308" s="149"/>
      <c r="D308" s="3">
        <v>60</v>
      </c>
      <c r="E308" s="2">
        <v>3</v>
      </c>
      <c r="F308" s="2">
        <v>0.8400000000000001</v>
      </c>
      <c r="G308" s="2">
        <v>24.3</v>
      </c>
      <c r="H308" s="3">
        <v>116.76000000000002</v>
      </c>
      <c r="I308" s="192"/>
      <c r="J308" s="47"/>
    </row>
    <row r="309" spans="1:10" ht="30" customHeight="1">
      <c r="A309" s="150" t="s">
        <v>20</v>
      </c>
      <c r="B309" s="150"/>
      <c r="C309" s="150"/>
      <c r="D309" s="1">
        <v>60</v>
      </c>
      <c r="E309" s="2"/>
      <c r="F309" s="2"/>
      <c r="G309" s="2"/>
      <c r="H309" s="3"/>
      <c r="I309" s="192"/>
      <c r="J309" s="14"/>
    </row>
    <row r="310" spans="1:10" ht="30" customHeight="1">
      <c r="A310" s="160" t="s">
        <v>39</v>
      </c>
      <c r="B310" s="160"/>
      <c r="C310" s="160"/>
      <c r="D310" s="92"/>
      <c r="E310" s="82">
        <f>E290+E300</f>
        <v>46.864615384615384</v>
      </c>
      <c r="F310" s="82">
        <f>F290+F300</f>
        <v>46.6554945054945</v>
      </c>
      <c r="G310" s="82">
        <f>G290+G300</f>
        <v>221.8893406593407</v>
      </c>
      <c r="H310" s="93">
        <f>H290+H300</f>
        <v>1494.9152747252747</v>
      </c>
      <c r="I310" s="193"/>
      <c r="J310" s="7"/>
    </row>
    <row r="311" spans="1:17" s="22" customFormat="1" ht="30" customHeight="1">
      <c r="A311" s="153" t="s">
        <v>29</v>
      </c>
      <c r="B311" s="153"/>
      <c r="C311" s="153"/>
      <c r="D311" s="153"/>
      <c r="E311" s="153"/>
      <c r="F311" s="153"/>
      <c r="G311" s="153"/>
      <c r="H311" s="153"/>
      <c r="I311" s="153"/>
      <c r="J311" s="7"/>
      <c r="K311" s="42"/>
      <c r="L311" s="42"/>
      <c r="M311" s="42"/>
      <c r="N311" s="42"/>
      <c r="O311" s="42"/>
      <c r="P311" s="42"/>
      <c r="Q311" s="42"/>
    </row>
    <row r="312" spans="1:17" s="22" customFormat="1" ht="30" customHeight="1">
      <c r="A312" s="168" t="s">
        <v>0</v>
      </c>
      <c r="B312" s="155" t="s">
        <v>1</v>
      </c>
      <c r="C312" s="155" t="s">
        <v>2</v>
      </c>
      <c r="D312" s="155" t="s">
        <v>3</v>
      </c>
      <c r="E312" s="155"/>
      <c r="F312" s="155"/>
      <c r="G312" s="155"/>
      <c r="H312" s="155"/>
      <c r="I312" s="189" t="s">
        <v>38</v>
      </c>
      <c r="J312" s="8"/>
      <c r="K312" s="43"/>
      <c r="L312" s="42"/>
      <c r="M312" s="42"/>
      <c r="N312" s="42"/>
      <c r="O312" s="42"/>
      <c r="P312" s="42"/>
      <c r="Q312" s="42"/>
    </row>
    <row r="313" spans="1:10" ht="30" customHeight="1">
      <c r="A313" s="168"/>
      <c r="B313" s="155"/>
      <c r="C313" s="155"/>
      <c r="D313" s="5" t="s">
        <v>4</v>
      </c>
      <c r="E313" s="28" t="s">
        <v>5</v>
      </c>
      <c r="F313" s="28" t="s">
        <v>6</v>
      </c>
      <c r="G313" s="28" t="s">
        <v>7</v>
      </c>
      <c r="H313" s="34" t="s">
        <v>8</v>
      </c>
      <c r="I313" s="189"/>
      <c r="J313" s="9"/>
    </row>
    <row r="314" spans="1:10" ht="30" customHeight="1">
      <c r="A314" s="170" t="s">
        <v>9</v>
      </c>
      <c r="B314" s="170"/>
      <c r="C314" s="170"/>
      <c r="D314" s="139">
        <f>D315+105+D319+D320</f>
        <v>550</v>
      </c>
      <c r="E314" s="36">
        <f>E315+E316+E319+E320+E321</f>
        <v>18.3</v>
      </c>
      <c r="F314" s="36">
        <f>F315+F316+F319+F320+F321</f>
        <v>20.5</v>
      </c>
      <c r="G314" s="36">
        <f>G315+G316+G319+G320+G321</f>
        <v>100</v>
      </c>
      <c r="H314" s="36">
        <f>H315+H316+H319+H320+H321</f>
        <v>656.9199999999998</v>
      </c>
      <c r="I314" s="190"/>
      <c r="J314" s="9"/>
    </row>
    <row r="315" spans="1:10" ht="30" customHeight="1">
      <c r="A315" s="150" t="s">
        <v>250</v>
      </c>
      <c r="B315" s="150"/>
      <c r="C315" s="150"/>
      <c r="D315" s="63" t="s">
        <v>249</v>
      </c>
      <c r="E315" s="2">
        <v>2.2</v>
      </c>
      <c r="F315" s="2">
        <v>2.1</v>
      </c>
      <c r="G315" s="2">
        <v>22.1</v>
      </c>
      <c r="H315" s="3">
        <f>E315*4+F315*9+G315*4</f>
        <v>116.10000000000001</v>
      </c>
      <c r="I315" s="191"/>
      <c r="J315" s="9"/>
    </row>
    <row r="316" spans="1:10" ht="30" customHeight="1">
      <c r="A316" s="147" t="s">
        <v>248</v>
      </c>
      <c r="B316" s="147"/>
      <c r="C316" s="147"/>
      <c r="D316" s="1" t="s">
        <v>28</v>
      </c>
      <c r="E316" s="29">
        <v>11.4</v>
      </c>
      <c r="F316" s="29">
        <v>14.9</v>
      </c>
      <c r="G316" s="29">
        <v>12.4</v>
      </c>
      <c r="H316" s="3">
        <f>E316*4+F316*9+G316*4</f>
        <v>229.29999999999998</v>
      </c>
      <c r="I316" s="192" t="s">
        <v>102</v>
      </c>
      <c r="J316" s="9"/>
    </row>
    <row r="317" spans="1:10" ht="30" customHeight="1">
      <c r="A317" s="171" t="s">
        <v>183</v>
      </c>
      <c r="B317" s="171"/>
      <c r="C317" s="171"/>
      <c r="D317" s="171"/>
      <c r="E317" s="171"/>
      <c r="F317" s="171"/>
      <c r="G317" s="171"/>
      <c r="H317" s="171"/>
      <c r="I317" s="171"/>
      <c r="J317" s="9"/>
    </row>
    <row r="318" spans="1:10" ht="30" customHeight="1">
      <c r="A318" s="147" t="s">
        <v>279</v>
      </c>
      <c r="B318" s="147"/>
      <c r="C318" s="147"/>
      <c r="D318" s="1" t="s">
        <v>28</v>
      </c>
      <c r="E318" s="2">
        <v>14.9</v>
      </c>
      <c r="F318" s="2">
        <v>14.7</v>
      </c>
      <c r="G318" s="2">
        <v>12</v>
      </c>
      <c r="H318" s="3">
        <f>E318*4+F318*9+G318*4</f>
        <v>239.89999999999998</v>
      </c>
      <c r="I318" s="192" t="s">
        <v>46</v>
      </c>
      <c r="J318" s="9"/>
    </row>
    <row r="319" spans="1:17" ht="30" customHeight="1">
      <c r="A319" s="147" t="s">
        <v>118</v>
      </c>
      <c r="B319" s="147"/>
      <c r="C319" s="147"/>
      <c r="D319" s="136">
        <v>180</v>
      </c>
      <c r="E319" s="19">
        <v>3.8</v>
      </c>
      <c r="F319" s="19">
        <v>3.4</v>
      </c>
      <c r="G319" s="19">
        <v>41.1</v>
      </c>
      <c r="H319" s="84">
        <f>E319*4+F319*9+G319*4</f>
        <v>210.2</v>
      </c>
      <c r="I319" s="194" t="s">
        <v>47</v>
      </c>
      <c r="J319" s="20"/>
      <c r="L319" s="22"/>
      <c r="M319" s="22"/>
      <c r="N319" s="22"/>
      <c r="O319" s="22"/>
      <c r="P319" s="22"/>
      <c r="Q319" s="22"/>
    </row>
    <row r="320" spans="1:11" ht="30" customHeight="1">
      <c r="A320" s="149" t="s">
        <v>86</v>
      </c>
      <c r="B320" s="149"/>
      <c r="C320" s="149"/>
      <c r="D320" s="1">
        <v>200</v>
      </c>
      <c r="E320" s="2">
        <v>0.2</v>
      </c>
      <c r="F320" s="2">
        <v>0</v>
      </c>
      <c r="G320" s="2">
        <v>15</v>
      </c>
      <c r="H320" s="3">
        <f>G320*4+F320*9+E320*4</f>
        <v>60.8</v>
      </c>
      <c r="I320" s="192" t="s">
        <v>87</v>
      </c>
      <c r="J320" s="8"/>
      <c r="K320" s="43"/>
    </row>
    <row r="321" spans="1:10" ht="30" customHeight="1">
      <c r="A321" s="150" t="s">
        <v>18</v>
      </c>
      <c r="B321" s="150"/>
      <c r="C321" s="150"/>
      <c r="D321" s="1">
        <v>20</v>
      </c>
      <c r="E321" s="2">
        <v>0.7</v>
      </c>
      <c r="F321" s="2">
        <v>0.1</v>
      </c>
      <c r="G321" s="2">
        <v>9.4</v>
      </c>
      <c r="H321" s="3">
        <v>40.52</v>
      </c>
      <c r="I321" s="192"/>
      <c r="J321" s="8"/>
    </row>
    <row r="322" spans="1:10" ht="30" customHeight="1">
      <c r="A322" s="150" t="s">
        <v>35</v>
      </c>
      <c r="B322" s="150"/>
      <c r="C322" s="150"/>
      <c r="D322" s="1">
        <v>20</v>
      </c>
      <c r="E322" s="2"/>
      <c r="F322" s="2"/>
      <c r="G322" s="2"/>
      <c r="H322" s="3"/>
      <c r="I322" s="192"/>
      <c r="J322" s="8"/>
    </row>
    <row r="323" spans="1:10" ht="30" customHeight="1">
      <c r="A323" s="164" t="s">
        <v>41</v>
      </c>
      <c r="B323" s="164"/>
      <c r="C323" s="164"/>
      <c r="D323" s="90">
        <f>D324+260+150+D327+D328</f>
        <v>890</v>
      </c>
      <c r="E323" s="36">
        <f>E324+E325+E326+E327+E328+E329+E331</f>
        <v>28.78</v>
      </c>
      <c r="F323" s="36">
        <f>F324+F325+F326+F327+F328+F329+F331</f>
        <v>30.039999999999996</v>
      </c>
      <c r="G323" s="36">
        <f>G324+G325+G326+G327+G328+G329+G331</f>
        <v>126.3</v>
      </c>
      <c r="H323" s="90">
        <f>H324+H325+H326+H327+H328+H329+H331</f>
        <v>890.68</v>
      </c>
      <c r="I323" s="190"/>
      <c r="J323" s="8"/>
    </row>
    <row r="324" spans="1:10" ht="30" customHeight="1">
      <c r="A324" s="167" t="s">
        <v>237</v>
      </c>
      <c r="B324" s="167"/>
      <c r="C324" s="167"/>
      <c r="D324" s="76" t="s">
        <v>34</v>
      </c>
      <c r="E324" s="87">
        <v>1.2</v>
      </c>
      <c r="F324" s="87">
        <v>5.1</v>
      </c>
      <c r="G324" s="87">
        <v>4.5</v>
      </c>
      <c r="H324" s="84">
        <f>G324*4+F324*9+E324*4</f>
        <v>68.7</v>
      </c>
      <c r="I324" s="188" t="s">
        <v>238</v>
      </c>
      <c r="J324" s="8"/>
    </row>
    <row r="325" spans="1:10" ht="30" customHeight="1">
      <c r="A325" s="169" t="s">
        <v>280</v>
      </c>
      <c r="B325" s="169"/>
      <c r="C325" s="169"/>
      <c r="D325" s="143" t="s">
        <v>44</v>
      </c>
      <c r="E325" s="19">
        <v>4.1</v>
      </c>
      <c r="F325" s="19">
        <v>4.8</v>
      </c>
      <c r="G325" s="19">
        <v>21</v>
      </c>
      <c r="H325" s="84">
        <f>E325*4+F325*9+G325*4</f>
        <v>143.6</v>
      </c>
      <c r="I325" s="192" t="s">
        <v>243</v>
      </c>
      <c r="J325" s="8"/>
    </row>
    <row r="326" spans="1:10" ht="30" customHeight="1">
      <c r="A326" s="150" t="s">
        <v>266</v>
      </c>
      <c r="B326" s="150"/>
      <c r="C326" s="150"/>
      <c r="D326" s="136" t="s">
        <v>267</v>
      </c>
      <c r="E326" s="19">
        <v>12.7</v>
      </c>
      <c r="F326" s="19">
        <v>12.9</v>
      </c>
      <c r="G326" s="19">
        <v>12.8</v>
      </c>
      <c r="H326" s="84">
        <f>G326*4+F326*9+E326*4</f>
        <v>218.10000000000002</v>
      </c>
      <c r="I326" s="188" t="s">
        <v>268</v>
      </c>
      <c r="J326" s="8"/>
    </row>
    <row r="327" spans="1:10" ht="28.5" customHeight="1">
      <c r="A327" s="149" t="s">
        <v>150</v>
      </c>
      <c r="B327" s="149"/>
      <c r="C327" s="149"/>
      <c r="D327" s="1">
        <v>180</v>
      </c>
      <c r="E327" s="2">
        <v>5.6</v>
      </c>
      <c r="F327" s="2">
        <v>5.8</v>
      </c>
      <c r="G327" s="2">
        <v>24.72</v>
      </c>
      <c r="H327" s="3">
        <f>G327*4+F327*9+E327*4</f>
        <v>173.48</v>
      </c>
      <c r="I327" s="188" t="s">
        <v>62</v>
      </c>
      <c r="J327" s="9"/>
    </row>
    <row r="328" spans="1:10" ht="28.5" customHeight="1">
      <c r="A328" s="126" t="s">
        <v>104</v>
      </c>
      <c r="B328" s="126"/>
      <c r="C328" s="126"/>
      <c r="D328" s="4">
        <v>200</v>
      </c>
      <c r="E328" s="75">
        <v>0.3</v>
      </c>
      <c r="F328" s="75">
        <v>0.2</v>
      </c>
      <c r="G328" s="75">
        <v>21.5</v>
      </c>
      <c r="H328" s="3">
        <f>E328*4+F328*9+G328*4</f>
        <v>89</v>
      </c>
      <c r="I328" s="188" t="s">
        <v>105</v>
      </c>
      <c r="J328" s="20"/>
    </row>
    <row r="329" spans="1:10" ht="28.5" customHeight="1">
      <c r="A329" s="149" t="s">
        <v>18</v>
      </c>
      <c r="B329" s="149"/>
      <c r="C329" s="149"/>
      <c r="D329" s="1">
        <v>40</v>
      </c>
      <c r="E329" s="2">
        <v>1.88</v>
      </c>
      <c r="F329" s="2">
        <v>0.4</v>
      </c>
      <c r="G329" s="2">
        <v>17.48</v>
      </c>
      <c r="H329" s="3">
        <v>81.04</v>
      </c>
      <c r="I329" s="192"/>
      <c r="J329" s="20"/>
    </row>
    <row r="330" spans="1:10" ht="28.5" customHeight="1">
      <c r="A330" s="150" t="s">
        <v>35</v>
      </c>
      <c r="B330" s="150"/>
      <c r="C330" s="150"/>
      <c r="D330" s="1">
        <v>40</v>
      </c>
      <c r="E330" s="2"/>
      <c r="F330" s="2"/>
      <c r="G330" s="2"/>
      <c r="H330" s="3"/>
      <c r="I330" s="192"/>
      <c r="J330" s="20"/>
    </row>
    <row r="331" spans="1:10" ht="28.5" customHeight="1">
      <c r="A331" s="149" t="s">
        <v>21</v>
      </c>
      <c r="B331" s="149"/>
      <c r="C331" s="149"/>
      <c r="D331" s="3">
        <v>60</v>
      </c>
      <c r="E331" s="2">
        <v>3</v>
      </c>
      <c r="F331" s="2">
        <v>0.8400000000000001</v>
      </c>
      <c r="G331" s="2">
        <v>24.3</v>
      </c>
      <c r="H331" s="3">
        <v>116.76000000000002</v>
      </c>
      <c r="I331" s="192"/>
      <c r="J331" s="8"/>
    </row>
    <row r="332" spans="1:10" ht="28.5" customHeight="1">
      <c r="A332" s="150" t="s">
        <v>20</v>
      </c>
      <c r="B332" s="150"/>
      <c r="C332" s="150"/>
      <c r="D332" s="1">
        <v>60</v>
      </c>
      <c r="E332" s="2"/>
      <c r="F332" s="2"/>
      <c r="G332" s="2"/>
      <c r="H332" s="3"/>
      <c r="I332" s="192"/>
      <c r="J332" s="8"/>
    </row>
    <row r="333" spans="1:17" s="43" customFormat="1" ht="28.5" customHeight="1">
      <c r="A333" s="160" t="s">
        <v>39</v>
      </c>
      <c r="B333" s="160"/>
      <c r="C333" s="160"/>
      <c r="D333" s="92"/>
      <c r="E333" s="82">
        <f>E314+E323</f>
        <v>47.08</v>
      </c>
      <c r="F333" s="82">
        <f>F314+F323</f>
        <v>50.53999999999999</v>
      </c>
      <c r="G333" s="82">
        <f>G314+G323</f>
        <v>226.3</v>
      </c>
      <c r="H333" s="93">
        <f>H314+H323</f>
        <v>1547.6</v>
      </c>
      <c r="I333" s="193"/>
      <c r="J333" s="20"/>
      <c r="K333" s="42"/>
      <c r="L333" s="42"/>
      <c r="M333" s="42"/>
      <c r="N333" s="42"/>
      <c r="O333" s="42"/>
      <c r="P333" s="42"/>
      <c r="Q333" s="42"/>
    </row>
    <row r="334" spans="1:10" ht="30" customHeight="1">
      <c r="A334" s="153" t="s">
        <v>30</v>
      </c>
      <c r="B334" s="153"/>
      <c r="C334" s="153"/>
      <c r="D334" s="153"/>
      <c r="E334" s="153"/>
      <c r="F334" s="153"/>
      <c r="G334" s="153"/>
      <c r="H334" s="153"/>
      <c r="I334" s="153"/>
      <c r="J334" s="20"/>
    </row>
    <row r="335" spans="1:10" ht="21" customHeight="1">
      <c r="A335" s="168" t="s">
        <v>0</v>
      </c>
      <c r="B335" s="155" t="s">
        <v>1</v>
      </c>
      <c r="C335" s="155" t="s">
        <v>2</v>
      </c>
      <c r="D335" s="155" t="s">
        <v>3</v>
      </c>
      <c r="E335" s="155"/>
      <c r="F335" s="155"/>
      <c r="G335" s="155"/>
      <c r="H335" s="155"/>
      <c r="I335" s="189" t="s">
        <v>38</v>
      </c>
      <c r="J335" s="8"/>
    </row>
    <row r="336" spans="1:10" ht="30" customHeight="1">
      <c r="A336" s="168"/>
      <c r="B336" s="155"/>
      <c r="C336" s="155"/>
      <c r="D336" s="5" t="s">
        <v>4</v>
      </c>
      <c r="E336" s="28" t="s">
        <v>5</v>
      </c>
      <c r="F336" s="28" t="s">
        <v>6</v>
      </c>
      <c r="G336" s="28" t="s">
        <v>7</v>
      </c>
      <c r="H336" s="34" t="s">
        <v>8</v>
      </c>
      <c r="I336" s="189"/>
      <c r="J336" s="8"/>
    </row>
    <row r="337" spans="1:10" ht="30" customHeight="1">
      <c r="A337" s="164" t="s">
        <v>9</v>
      </c>
      <c r="B337" s="164"/>
      <c r="C337" s="164"/>
      <c r="D337" s="88">
        <f>40+230+D342+D343</f>
        <v>595</v>
      </c>
      <c r="E337" s="36">
        <f>E338+E339+E342+E343</f>
        <v>30</v>
      </c>
      <c r="F337" s="36">
        <f>F338+F339+F342+F343</f>
        <v>26</v>
      </c>
      <c r="G337" s="36">
        <f>G338+G339+G342+G343</f>
        <v>71.8</v>
      </c>
      <c r="H337" s="90">
        <f>H338+H339+H342+H343</f>
        <v>641.2</v>
      </c>
      <c r="I337" s="190"/>
      <c r="J337" s="8"/>
    </row>
    <row r="338" spans="1:10" ht="30" customHeight="1">
      <c r="A338" s="156" t="s">
        <v>51</v>
      </c>
      <c r="B338" s="156"/>
      <c r="C338" s="156"/>
      <c r="D338" s="76" t="s">
        <v>108</v>
      </c>
      <c r="E338" s="29">
        <v>5.7</v>
      </c>
      <c r="F338" s="77">
        <v>6.2</v>
      </c>
      <c r="G338" s="29">
        <v>7.2</v>
      </c>
      <c r="H338" s="3">
        <f>E338*4+F338*9+G338*4</f>
        <v>107.4</v>
      </c>
      <c r="I338" s="192" t="s">
        <v>52</v>
      </c>
      <c r="J338" s="8"/>
    </row>
    <row r="339" spans="1:10" ht="30" customHeight="1">
      <c r="A339" s="150" t="s">
        <v>122</v>
      </c>
      <c r="B339" s="150"/>
      <c r="C339" s="150"/>
      <c r="D339" s="64" t="s">
        <v>26</v>
      </c>
      <c r="E339" s="2">
        <v>19.1</v>
      </c>
      <c r="F339" s="2">
        <v>15.1</v>
      </c>
      <c r="G339" s="2">
        <v>38.9</v>
      </c>
      <c r="H339" s="84">
        <f>G339*4+F339*9+E339*4</f>
        <v>367.9</v>
      </c>
      <c r="I339" s="192" t="s">
        <v>121</v>
      </c>
      <c r="J339" s="8"/>
    </row>
    <row r="340" spans="1:10" ht="30" customHeight="1">
      <c r="A340" s="151" t="s">
        <v>23</v>
      </c>
      <c r="B340" s="151"/>
      <c r="C340" s="151"/>
      <c r="D340" s="151"/>
      <c r="E340" s="151"/>
      <c r="F340" s="151"/>
      <c r="G340" s="151"/>
      <c r="H340" s="151"/>
      <c r="I340" s="151"/>
      <c r="J340" s="8"/>
    </row>
    <row r="341" spans="1:10" ht="30" customHeight="1">
      <c r="A341" s="147" t="s">
        <v>173</v>
      </c>
      <c r="B341" s="147"/>
      <c r="C341" s="147"/>
      <c r="D341" s="1">
        <v>200</v>
      </c>
      <c r="E341" s="2">
        <v>26.3</v>
      </c>
      <c r="F341" s="2">
        <v>17.2</v>
      </c>
      <c r="G341" s="2">
        <v>29.2</v>
      </c>
      <c r="H341" s="3">
        <f>E341*4+F341*9+G341*4</f>
        <v>376.8</v>
      </c>
      <c r="I341" s="188" t="s">
        <v>174</v>
      </c>
      <c r="J341" s="8"/>
    </row>
    <row r="342" spans="1:10" ht="30" customHeight="1">
      <c r="A342" s="149" t="s">
        <v>80</v>
      </c>
      <c r="B342" s="149"/>
      <c r="C342" s="149"/>
      <c r="D342" s="1">
        <v>200</v>
      </c>
      <c r="E342" s="2">
        <v>3.4</v>
      </c>
      <c r="F342" s="1">
        <v>3.2</v>
      </c>
      <c r="G342" s="1">
        <v>21.2</v>
      </c>
      <c r="H342" s="57">
        <f>E342*4+F342*9+G342*4</f>
        <v>127.19999999999999</v>
      </c>
      <c r="I342" s="192" t="s">
        <v>81</v>
      </c>
      <c r="J342" s="8"/>
    </row>
    <row r="343" spans="1:10" ht="30" customHeight="1">
      <c r="A343" s="148" t="s">
        <v>27</v>
      </c>
      <c r="B343" s="148"/>
      <c r="C343" s="148"/>
      <c r="D343" s="1">
        <v>125</v>
      </c>
      <c r="E343" s="2">
        <v>1.8</v>
      </c>
      <c r="F343" s="2">
        <v>1.5</v>
      </c>
      <c r="G343" s="2">
        <v>4.5</v>
      </c>
      <c r="H343" s="3">
        <f>E343*4+F343*9+G343*4</f>
        <v>38.7</v>
      </c>
      <c r="I343" s="192"/>
      <c r="J343" s="8"/>
    </row>
    <row r="344" spans="1:10" ht="30" customHeight="1">
      <c r="A344" s="164" t="s">
        <v>41</v>
      </c>
      <c r="B344" s="164"/>
      <c r="C344" s="164"/>
      <c r="D344" s="88">
        <f>D345+280+105+D348+D349</f>
        <v>865</v>
      </c>
      <c r="E344" s="36">
        <f>E345+E346+E347+E348++E349+E350+E352</f>
        <v>27.919999999999998</v>
      </c>
      <c r="F344" s="36">
        <f>F345+F346+F347+F348++F349+F350+F352</f>
        <v>22.04</v>
      </c>
      <c r="G344" s="36">
        <f>G345+G346+G347+G348++G349+G350+G352</f>
        <v>131.88</v>
      </c>
      <c r="H344" s="90">
        <f>H345+H346+H347+H348++H349+H350+H352</f>
        <v>837.56</v>
      </c>
      <c r="I344" s="190"/>
      <c r="J344" s="8"/>
    </row>
    <row r="345" spans="1:10" ht="30" customHeight="1">
      <c r="A345" s="147" t="s">
        <v>233</v>
      </c>
      <c r="B345" s="147"/>
      <c r="C345" s="147"/>
      <c r="D345" s="1">
        <v>100</v>
      </c>
      <c r="E345" s="19">
        <v>0.9</v>
      </c>
      <c r="F345" s="19">
        <v>5</v>
      </c>
      <c r="G345" s="19">
        <v>3.5</v>
      </c>
      <c r="H345" s="84">
        <f>E345*4+F345*9+G345*4</f>
        <v>62.6</v>
      </c>
      <c r="I345" s="188" t="s">
        <v>234</v>
      </c>
      <c r="J345" s="8"/>
    </row>
    <row r="346" spans="1:10" ht="30" customHeight="1">
      <c r="A346" s="148" t="s">
        <v>129</v>
      </c>
      <c r="B346" s="148"/>
      <c r="C346" s="148"/>
      <c r="D346" s="136" t="s">
        <v>128</v>
      </c>
      <c r="E346" s="19">
        <v>5.1</v>
      </c>
      <c r="F346" s="19">
        <v>4.8</v>
      </c>
      <c r="G346" s="19">
        <v>30.2</v>
      </c>
      <c r="H346" s="84">
        <f>E346*4+F346*9+G346*4</f>
        <v>184.39999999999998</v>
      </c>
      <c r="I346" s="194" t="s">
        <v>70</v>
      </c>
      <c r="J346" s="8"/>
    </row>
    <row r="347" spans="1:10" ht="30" customHeight="1">
      <c r="A347" s="148" t="s">
        <v>244</v>
      </c>
      <c r="B347" s="148"/>
      <c r="C347" s="148"/>
      <c r="D347" s="1" t="s">
        <v>28</v>
      </c>
      <c r="E347" s="19">
        <v>12.4</v>
      </c>
      <c r="F347" s="19">
        <v>7.2</v>
      </c>
      <c r="G347" s="19">
        <v>6.2</v>
      </c>
      <c r="H347" s="84">
        <f>E347*4+F347*9+G347*4</f>
        <v>139.20000000000002</v>
      </c>
      <c r="I347" s="194" t="s">
        <v>245</v>
      </c>
      <c r="J347" s="49"/>
    </row>
    <row r="348" spans="1:10" ht="30.75" customHeight="1">
      <c r="A348" s="150" t="s">
        <v>49</v>
      </c>
      <c r="B348" s="150"/>
      <c r="C348" s="150"/>
      <c r="D348" s="1">
        <v>180</v>
      </c>
      <c r="E348" s="2">
        <v>4.44</v>
      </c>
      <c r="F348" s="2">
        <v>3.7</v>
      </c>
      <c r="G348" s="2">
        <v>31.1</v>
      </c>
      <c r="H348" s="3">
        <f>G348*4+F348*9+E348*4</f>
        <v>175.46</v>
      </c>
      <c r="I348" s="192" t="s">
        <v>50</v>
      </c>
      <c r="J348" s="47"/>
    </row>
    <row r="349" spans="1:10" ht="30.75" customHeight="1">
      <c r="A349" s="149" t="s">
        <v>148</v>
      </c>
      <c r="B349" s="149"/>
      <c r="C349" s="149"/>
      <c r="D349" s="136">
        <v>200</v>
      </c>
      <c r="E349" s="19">
        <v>0.2</v>
      </c>
      <c r="F349" s="19">
        <v>0.1</v>
      </c>
      <c r="G349" s="19">
        <v>19.1</v>
      </c>
      <c r="H349" s="137">
        <f>G349*4+F349*9+E349*4</f>
        <v>78.10000000000001</v>
      </c>
      <c r="I349" s="194" t="s">
        <v>149</v>
      </c>
      <c r="J349" s="47"/>
    </row>
    <row r="350" spans="1:11" ht="30.75" customHeight="1">
      <c r="A350" s="149" t="s">
        <v>18</v>
      </c>
      <c r="B350" s="149"/>
      <c r="C350" s="149"/>
      <c r="D350" s="1">
        <v>40</v>
      </c>
      <c r="E350" s="2">
        <v>1.88</v>
      </c>
      <c r="F350" s="2">
        <v>0.4</v>
      </c>
      <c r="G350" s="2">
        <v>17.48</v>
      </c>
      <c r="H350" s="3">
        <v>81.04</v>
      </c>
      <c r="I350" s="192"/>
      <c r="J350" s="47"/>
      <c r="K350" s="51"/>
    </row>
    <row r="351" spans="1:10" ht="30.75" customHeight="1">
      <c r="A351" s="150" t="s">
        <v>35</v>
      </c>
      <c r="B351" s="150"/>
      <c r="C351" s="150"/>
      <c r="D351" s="1">
        <v>40</v>
      </c>
      <c r="E351" s="2"/>
      <c r="F351" s="2"/>
      <c r="G351" s="2"/>
      <c r="H351" s="3"/>
      <c r="I351" s="192"/>
      <c r="J351" s="47"/>
    </row>
    <row r="352" spans="1:10" ht="30.75" customHeight="1">
      <c r="A352" s="149" t="s">
        <v>21</v>
      </c>
      <c r="B352" s="149"/>
      <c r="C352" s="149"/>
      <c r="D352" s="3">
        <v>60</v>
      </c>
      <c r="E352" s="2">
        <v>3</v>
      </c>
      <c r="F352" s="2">
        <v>0.8400000000000001</v>
      </c>
      <c r="G352" s="2">
        <v>24.3</v>
      </c>
      <c r="H352" s="3">
        <v>116.76000000000002</v>
      </c>
      <c r="I352" s="192"/>
      <c r="J352" s="47"/>
    </row>
    <row r="353" spans="1:10" ht="30.75" customHeight="1">
      <c r="A353" s="150" t="s">
        <v>20</v>
      </c>
      <c r="B353" s="150"/>
      <c r="C353" s="150"/>
      <c r="D353" s="1">
        <v>60</v>
      </c>
      <c r="E353" s="2"/>
      <c r="F353" s="2"/>
      <c r="G353" s="2"/>
      <c r="H353" s="3"/>
      <c r="I353" s="192"/>
      <c r="J353" s="7"/>
    </row>
    <row r="354" spans="1:10" ht="30.75" customHeight="1">
      <c r="A354" s="160" t="s">
        <v>39</v>
      </c>
      <c r="B354" s="160"/>
      <c r="C354" s="160"/>
      <c r="D354" s="92"/>
      <c r="E354" s="82">
        <f>E344+E337</f>
        <v>57.92</v>
      </c>
      <c r="F354" s="82">
        <f>F344+F337</f>
        <v>48.04</v>
      </c>
      <c r="G354" s="82">
        <f>G344+G337</f>
        <v>203.68</v>
      </c>
      <c r="H354" s="93">
        <f>H344+H337</f>
        <v>1478.76</v>
      </c>
      <c r="I354" s="193"/>
      <c r="J354" s="7"/>
    </row>
    <row r="355" spans="1:10" ht="30.75" customHeight="1">
      <c r="A355" s="152" t="s">
        <v>31</v>
      </c>
      <c r="B355" s="152"/>
      <c r="C355" s="152"/>
      <c r="D355" s="152"/>
      <c r="E355" s="152"/>
      <c r="F355" s="152"/>
      <c r="G355" s="152"/>
      <c r="H355" s="153"/>
      <c r="I355" s="152"/>
      <c r="J355" s="8"/>
    </row>
    <row r="356" spans="1:10" ht="30" customHeight="1">
      <c r="A356" s="168" t="s">
        <v>0</v>
      </c>
      <c r="B356" s="155" t="s">
        <v>1</v>
      </c>
      <c r="C356" s="155" t="s">
        <v>2</v>
      </c>
      <c r="D356" s="155" t="s">
        <v>3</v>
      </c>
      <c r="E356" s="155"/>
      <c r="F356" s="155"/>
      <c r="G356" s="155"/>
      <c r="H356" s="155"/>
      <c r="I356" s="189" t="s">
        <v>38</v>
      </c>
      <c r="J356" s="8"/>
    </row>
    <row r="357" spans="1:10" ht="30" customHeight="1">
      <c r="A357" s="168"/>
      <c r="B357" s="155"/>
      <c r="C357" s="155"/>
      <c r="D357" s="5" t="s">
        <v>4</v>
      </c>
      <c r="E357" s="28" t="s">
        <v>5</v>
      </c>
      <c r="F357" s="28" t="s">
        <v>6</v>
      </c>
      <c r="G357" s="28" t="s">
        <v>7</v>
      </c>
      <c r="H357" s="34" t="s">
        <v>8</v>
      </c>
      <c r="I357" s="189"/>
      <c r="J357" s="8"/>
    </row>
    <row r="358" spans="1:17" ht="30" customHeight="1">
      <c r="A358" s="164" t="s">
        <v>9</v>
      </c>
      <c r="B358" s="164"/>
      <c r="C358" s="164"/>
      <c r="D358" s="90">
        <f>D360+D361+207+D365+D359</f>
        <v>577</v>
      </c>
      <c r="E358" s="36">
        <f>E360+E361+E364+E365+E366+E368+E359</f>
        <v>24.72</v>
      </c>
      <c r="F358" s="36">
        <f>F360+F361+F364+F365+F366+F368+F359</f>
        <v>25.1</v>
      </c>
      <c r="G358" s="36">
        <f>G360+G361+G364+G365+G366+G368+G359</f>
        <v>83.71333333333334</v>
      </c>
      <c r="H358" s="36">
        <f>H360+H361+H364+H365+H366+H368+H359</f>
        <v>658.8533333333332</v>
      </c>
      <c r="I358" s="190"/>
      <c r="J358" s="8"/>
      <c r="L358" s="43"/>
      <c r="M358" s="43"/>
      <c r="N358" s="43"/>
      <c r="O358" s="43"/>
      <c r="P358" s="43"/>
      <c r="Q358" s="43"/>
    </row>
    <row r="359" spans="1:10" ht="30" customHeight="1">
      <c r="A359" s="147" t="s">
        <v>172</v>
      </c>
      <c r="B359" s="147"/>
      <c r="C359" s="147"/>
      <c r="D359" s="1">
        <v>20</v>
      </c>
      <c r="E359" s="2">
        <v>0.22000000000000003</v>
      </c>
      <c r="F359" s="2">
        <v>0.02</v>
      </c>
      <c r="G359" s="2">
        <v>0.76</v>
      </c>
      <c r="H359" s="3">
        <f>E359*4+F359*9+G359*4</f>
        <v>4.1</v>
      </c>
      <c r="I359" s="192" t="s">
        <v>45</v>
      </c>
      <c r="J359" s="8"/>
    </row>
    <row r="360" spans="1:16" ht="30" customHeight="1">
      <c r="A360" s="182" t="s">
        <v>274</v>
      </c>
      <c r="B360" s="183"/>
      <c r="C360" s="184"/>
      <c r="D360" s="100">
        <v>120</v>
      </c>
      <c r="E360" s="19">
        <v>15.4</v>
      </c>
      <c r="F360" s="19">
        <v>16</v>
      </c>
      <c r="G360" s="19">
        <v>6.533333333333333</v>
      </c>
      <c r="H360" s="84">
        <f>G360*4+F360*9+E360*4</f>
        <v>231.73333333333332</v>
      </c>
      <c r="I360" s="194" t="s">
        <v>275</v>
      </c>
      <c r="J360" s="8"/>
      <c r="K360" s="133"/>
      <c r="L360" s="133"/>
      <c r="M360" s="133"/>
      <c r="N360" s="133"/>
      <c r="O360" s="134"/>
      <c r="P360" s="47"/>
    </row>
    <row r="361" spans="1:10" ht="30" customHeight="1">
      <c r="A361" s="149" t="s">
        <v>150</v>
      </c>
      <c r="B361" s="149"/>
      <c r="C361" s="149"/>
      <c r="D361" s="1">
        <v>180</v>
      </c>
      <c r="E361" s="2">
        <v>5.6</v>
      </c>
      <c r="F361" s="2">
        <v>5.8</v>
      </c>
      <c r="G361" s="2">
        <v>24.72</v>
      </c>
      <c r="H361" s="3">
        <f>G361*4+F361*9+E361*4</f>
        <v>173.48</v>
      </c>
      <c r="I361" s="188" t="s">
        <v>62</v>
      </c>
      <c r="J361" s="8"/>
    </row>
    <row r="362" spans="1:10" ht="30" customHeight="1">
      <c r="A362" s="151" t="s">
        <v>23</v>
      </c>
      <c r="B362" s="151"/>
      <c r="C362" s="151"/>
      <c r="D362" s="151"/>
      <c r="E362" s="151"/>
      <c r="F362" s="151"/>
      <c r="G362" s="151"/>
      <c r="H362" s="151"/>
      <c r="I362" s="151"/>
      <c r="J362" s="8"/>
    </row>
    <row r="363" spans="1:10" ht="30" customHeight="1">
      <c r="A363" s="150" t="s">
        <v>49</v>
      </c>
      <c r="B363" s="150"/>
      <c r="C363" s="150"/>
      <c r="D363" s="1">
        <v>180</v>
      </c>
      <c r="E363" s="2">
        <v>4.44</v>
      </c>
      <c r="F363" s="2">
        <v>3.7</v>
      </c>
      <c r="G363" s="2">
        <v>31.1</v>
      </c>
      <c r="H363" s="3">
        <f>G363*4+F363*9+E363*4</f>
        <v>175.46</v>
      </c>
      <c r="I363" s="192" t="s">
        <v>50</v>
      </c>
      <c r="J363" s="8"/>
    </row>
    <row r="364" spans="1:10" ht="30" customHeight="1">
      <c r="A364" s="117" t="s">
        <v>145</v>
      </c>
      <c r="B364" s="117"/>
      <c r="C364" s="117"/>
      <c r="D364" s="89" t="s">
        <v>135</v>
      </c>
      <c r="E364" s="95">
        <v>0.3</v>
      </c>
      <c r="F364" s="95">
        <v>0</v>
      </c>
      <c r="G364" s="95">
        <v>15.2</v>
      </c>
      <c r="H364" s="3">
        <f>G364*4+F364*9+E364*4</f>
        <v>62</v>
      </c>
      <c r="I364" s="192" t="s">
        <v>146</v>
      </c>
      <c r="J364" s="8"/>
    </row>
    <row r="365" spans="1:10" ht="30" customHeight="1">
      <c r="A365" s="147" t="s">
        <v>151</v>
      </c>
      <c r="B365" s="147"/>
      <c r="C365" s="100"/>
      <c r="D365" s="84">
        <v>50</v>
      </c>
      <c r="E365" s="19">
        <v>1.5</v>
      </c>
      <c r="F365" s="19">
        <v>2.9</v>
      </c>
      <c r="G365" s="19">
        <v>19</v>
      </c>
      <c r="H365" s="3">
        <f>E365*4+F365*9+G365*4</f>
        <v>108.1</v>
      </c>
      <c r="I365" s="188"/>
      <c r="J365" s="8"/>
    </row>
    <row r="366" spans="1:10" ht="30" customHeight="1">
      <c r="A366" s="149" t="s">
        <v>21</v>
      </c>
      <c r="B366" s="149"/>
      <c r="C366" s="149"/>
      <c r="D366" s="1">
        <v>20</v>
      </c>
      <c r="E366" s="2">
        <v>1</v>
      </c>
      <c r="F366" s="2">
        <v>0.27999999999999997</v>
      </c>
      <c r="G366" s="2">
        <v>8.1</v>
      </c>
      <c r="H366" s="3">
        <v>38.92</v>
      </c>
      <c r="I366" s="192"/>
      <c r="J366" s="8"/>
    </row>
    <row r="367" spans="1:10" ht="30" customHeight="1">
      <c r="A367" s="150" t="s">
        <v>20</v>
      </c>
      <c r="B367" s="150"/>
      <c r="C367" s="150"/>
      <c r="D367" s="1">
        <v>20</v>
      </c>
      <c r="E367" s="2"/>
      <c r="F367" s="2"/>
      <c r="G367" s="2"/>
      <c r="H367" s="3"/>
      <c r="I367" s="192"/>
      <c r="J367" s="8"/>
    </row>
    <row r="368" spans="1:10" ht="30" customHeight="1">
      <c r="A368" s="150" t="s">
        <v>18</v>
      </c>
      <c r="B368" s="150"/>
      <c r="C368" s="150"/>
      <c r="D368" s="1">
        <v>20</v>
      </c>
      <c r="E368" s="2">
        <v>0.7</v>
      </c>
      <c r="F368" s="2">
        <v>0.1</v>
      </c>
      <c r="G368" s="2">
        <v>9.4</v>
      </c>
      <c r="H368" s="3">
        <v>40.52</v>
      </c>
      <c r="I368" s="192"/>
      <c r="J368" s="8"/>
    </row>
    <row r="369" spans="1:10" ht="30" customHeight="1">
      <c r="A369" s="150" t="s">
        <v>35</v>
      </c>
      <c r="B369" s="150"/>
      <c r="C369" s="150"/>
      <c r="D369" s="1">
        <v>20</v>
      </c>
      <c r="E369" s="2"/>
      <c r="F369" s="2"/>
      <c r="G369" s="2"/>
      <c r="H369" s="3"/>
      <c r="I369" s="192"/>
      <c r="J369" s="8"/>
    </row>
    <row r="370" spans="1:10" ht="30" customHeight="1">
      <c r="A370" s="164" t="s">
        <v>41</v>
      </c>
      <c r="B370" s="164"/>
      <c r="C370" s="164"/>
      <c r="D370" s="88">
        <f>D371+270+D375+D379+D380+D381</f>
        <v>870</v>
      </c>
      <c r="E370" s="36">
        <f>E371+E374+E377+E379+E380+E381+E382+E384</f>
        <v>28.564444444444447</v>
      </c>
      <c r="F370" s="36">
        <f>F371+F374+F377+F379+F380+F381+F382+F384</f>
        <v>28.42888888888889</v>
      </c>
      <c r="G370" s="36">
        <f>G371+G374+G377+G379+G380+G381+G382+G384</f>
        <v>133.54222222222222</v>
      </c>
      <c r="H370" s="90">
        <f>H371+H374+H377+H379+H380+H381+H382+H384</f>
        <v>904.2866666666667</v>
      </c>
      <c r="I370" s="190"/>
      <c r="J370" s="8"/>
    </row>
    <row r="371" spans="1:10" ht="30" customHeight="1">
      <c r="A371" s="166" t="s">
        <v>180</v>
      </c>
      <c r="B371" s="166"/>
      <c r="C371" s="166"/>
      <c r="D371" s="1">
        <v>100</v>
      </c>
      <c r="E371" s="2">
        <v>0.9</v>
      </c>
      <c r="F371" s="2">
        <v>5.1</v>
      </c>
      <c r="G371" s="2">
        <v>9.4</v>
      </c>
      <c r="H371" s="3">
        <f>E371*4+F371*9+G371*4</f>
        <v>87.1</v>
      </c>
      <c r="I371" s="192" t="s">
        <v>179</v>
      </c>
      <c r="J371" s="8"/>
    </row>
    <row r="372" spans="1:10" ht="30" customHeight="1">
      <c r="A372" s="161" t="s">
        <v>240</v>
      </c>
      <c r="B372" s="161"/>
      <c r="C372" s="161"/>
      <c r="D372" s="89" t="s">
        <v>216</v>
      </c>
      <c r="E372" s="19">
        <v>5.9</v>
      </c>
      <c r="F372" s="19">
        <v>9.5</v>
      </c>
      <c r="G372" s="19">
        <v>14.1</v>
      </c>
      <c r="H372" s="84">
        <f>E372*4+F372*9+G372*4</f>
        <v>165.5</v>
      </c>
      <c r="I372" s="193" t="s">
        <v>215</v>
      </c>
      <c r="J372" s="8"/>
    </row>
    <row r="373" spans="1:10" ht="30" customHeight="1">
      <c r="A373" s="151" t="s">
        <v>23</v>
      </c>
      <c r="B373" s="151"/>
      <c r="C373" s="151"/>
      <c r="D373" s="151"/>
      <c r="E373" s="151"/>
      <c r="F373" s="151"/>
      <c r="G373" s="151"/>
      <c r="H373" s="151"/>
      <c r="I373" s="151"/>
      <c r="J373" s="8"/>
    </row>
    <row r="374" spans="1:10" ht="30" customHeight="1">
      <c r="A374" s="161" t="s">
        <v>282</v>
      </c>
      <c r="B374" s="161"/>
      <c r="C374" s="161"/>
      <c r="D374" s="89" t="s">
        <v>216</v>
      </c>
      <c r="E374" s="19">
        <v>5.7</v>
      </c>
      <c r="F374" s="19">
        <v>9.1</v>
      </c>
      <c r="G374" s="19">
        <v>14.1</v>
      </c>
      <c r="H374" s="84">
        <f>E374*4+F374*9+G374*4</f>
        <v>161.1</v>
      </c>
      <c r="I374" s="193" t="s">
        <v>215</v>
      </c>
      <c r="J374" s="20"/>
    </row>
    <row r="375" spans="1:10" ht="31.5" customHeight="1">
      <c r="A375" s="148" t="s">
        <v>153</v>
      </c>
      <c r="B375" s="148"/>
      <c r="C375" s="148"/>
      <c r="D375" s="1">
        <v>120</v>
      </c>
      <c r="E375" s="2">
        <v>12.9</v>
      </c>
      <c r="F375" s="2">
        <v>12.1</v>
      </c>
      <c r="G375" s="2">
        <v>4.1</v>
      </c>
      <c r="H375" s="3">
        <f>E375*4+F375*9+G375*4</f>
        <v>176.9</v>
      </c>
      <c r="I375" s="199" t="s">
        <v>152</v>
      </c>
      <c r="J375" s="8"/>
    </row>
    <row r="376" spans="1:17" ht="30" customHeight="1">
      <c r="A376" s="151" t="s">
        <v>23</v>
      </c>
      <c r="B376" s="151"/>
      <c r="C376" s="151"/>
      <c r="D376" s="151"/>
      <c r="E376" s="151"/>
      <c r="F376" s="151"/>
      <c r="G376" s="151"/>
      <c r="H376" s="151"/>
      <c r="I376" s="151"/>
      <c r="J376" s="8"/>
      <c r="L376" s="22"/>
      <c r="M376" s="22"/>
      <c r="N376" s="22"/>
      <c r="O376" s="22"/>
      <c r="P376" s="22"/>
      <c r="Q376" s="22"/>
    </row>
    <row r="377" spans="1:10" ht="30" customHeight="1">
      <c r="A377" s="147" t="s">
        <v>178</v>
      </c>
      <c r="B377" s="147"/>
      <c r="C377" s="147"/>
      <c r="D377" s="1">
        <v>100</v>
      </c>
      <c r="E377" s="87">
        <v>11.5</v>
      </c>
      <c r="F377" s="87">
        <v>7.8</v>
      </c>
      <c r="G377" s="87">
        <v>8.4</v>
      </c>
      <c r="H377" s="3">
        <f>E377*4+F377*9+G377*4</f>
        <v>149.8</v>
      </c>
      <c r="I377" s="194" t="s">
        <v>177</v>
      </c>
      <c r="J377" s="8"/>
    </row>
    <row r="378" spans="1:17" ht="30" customHeight="1">
      <c r="A378" s="122" t="s">
        <v>125</v>
      </c>
      <c r="B378" s="122"/>
      <c r="C378" s="122"/>
      <c r="D378" s="120" t="s">
        <v>126</v>
      </c>
      <c r="E378" s="123"/>
      <c r="F378" s="123"/>
      <c r="G378" s="123"/>
      <c r="H378" s="30"/>
      <c r="I378" s="200"/>
      <c r="J378" s="8"/>
      <c r="K378" s="130"/>
      <c r="L378" s="131"/>
      <c r="M378" s="129"/>
      <c r="N378" s="129"/>
      <c r="O378" s="129"/>
      <c r="P378" s="130"/>
      <c r="Q378" s="129"/>
    </row>
    <row r="379" spans="1:17" ht="30" customHeight="1">
      <c r="A379" s="145" t="s">
        <v>94</v>
      </c>
      <c r="B379" s="145"/>
      <c r="C379" s="145"/>
      <c r="D379" s="120">
        <v>80</v>
      </c>
      <c r="E379" s="86">
        <v>1.6444444444444444</v>
      </c>
      <c r="F379" s="86">
        <v>2.088888888888889</v>
      </c>
      <c r="G379" s="86">
        <v>6.622222222222222</v>
      </c>
      <c r="H379" s="114">
        <f>E379*4+F379*9+G379*4</f>
        <v>51.86666666666667</v>
      </c>
      <c r="I379" s="206" t="s">
        <v>95</v>
      </c>
      <c r="J379" s="8"/>
      <c r="K379" s="40"/>
      <c r="L379" s="31"/>
      <c r="M379" s="133"/>
      <c r="N379" s="133"/>
      <c r="O379" s="133"/>
      <c r="P379" s="132"/>
      <c r="Q379" s="133"/>
    </row>
    <row r="380" spans="1:17" ht="30.75" customHeight="1">
      <c r="A380" s="154" t="s">
        <v>53</v>
      </c>
      <c r="B380" s="154"/>
      <c r="C380" s="154"/>
      <c r="D380" s="77">
        <v>100</v>
      </c>
      <c r="E380" s="29">
        <v>2</v>
      </c>
      <c r="F380" s="29">
        <v>2.9</v>
      </c>
      <c r="G380" s="29">
        <v>13.3</v>
      </c>
      <c r="H380" s="58">
        <f>E380*4+F380*9+G380*4</f>
        <v>87.3</v>
      </c>
      <c r="I380" s="201" t="s">
        <v>54</v>
      </c>
      <c r="J380" s="8"/>
      <c r="K380" s="130"/>
      <c r="L380" s="131"/>
      <c r="M380" s="129"/>
      <c r="N380" s="129"/>
      <c r="O380" s="129"/>
      <c r="P380" s="130"/>
      <c r="Q380" s="129"/>
    </row>
    <row r="381" spans="1:10" ht="30.75" customHeight="1">
      <c r="A381" s="174" t="s">
        <v>132</v>
      </c>
      <c r="B381" s="174"/>
      <c r="C381" s="174"/>
      <c r="D381" s="4">
        <v>200</v>
      </c>
      <c r="E381" s="75">
        <v>1</v>
      </c>
      <c r="F381" s="75">
        <v>0</v>
      </c>
      <c r="G381" s="75">
        <v>31.2</v>
      </c>
      <c r="H381" s="84">
        <f>G381*4+F381*9+E381*4</f>
        <v>128.8</v>
      </c>
      <c r="I381" s="193" t="s">
        <v>59</v>
      </c>
      <c r="J381" s="8"/>
    </row>
    <row r="382" spans="1:10" ht="30.75" customHeight="1">
      <c r="A382" s="149" t="s">
        <v>18</v>
      </c>
      <c r="B382" s="149"/>
      <c r="C382" s="149"/>
      <c r="D382" s="1">
        <v>60</v>
      </c>
      <c r="E382" s="2">
        <v>2.82</v>
      </c>
      <c r="F382" s="2">
        <v>0.6</v>
      </c>
      <c r="G382" s="2">
        <v>26.22</v>
      </c>
      <c r="H382" s="3">
        <v>121.56000000000002</v>
      </c>
      <c r="I382" s="192"/>
      <c r="J382" s="8"/>
    </row>
    <row r="383" spans="1:10" ht="30.75" customHeight="1">
      <c r="A383" s="150" t="s">
        <v>35</v>
      </c>
      <c r="B383" s="150"/>
      <c r="C383" s="150"/>
      <c r="D383" s="1">
        <v>60</v>
      </c>
      <c r="E383" s="2"/>
      <c r="F383" s="2"/>
      <c r="G383" s="2"/>
      <c r="H383" s="3"/>
      <c r="I383" s="192"/>
      <c r="J383" s="8"/>
    </row>
    <row r="384" spans="1:10" ht="30" customHeight="1">
      <c r="A384" s="149" t="s">
        <v>21</v>
      </c>
      <c r="B384" s="149"/>
      <c r="C384" s="149"/>
      <c r="D384" s="3">
        <v>60</v>
      </c>
      <c r="E384" s="2">
        <v>3</v>
      </c>
      <c r="F384" s="2">
        <v>0.8400000000000001</v>
      </c>
      <c r="G384" s="2">
        <v>24.299999999999997</v>
      </c>
      <c r="H384" s="3">
        <v>116.76</v>
      </c>
      <c r="I384" s="192"/>
      <c r="J384" s="8"/>
    </row>
    <row r="385" spans="1:10" ht="30" customHeight="1">
      <c r="A385" s="150" t="s">
        <v>20</v>
      </c>
      <c r="B385" s="150"/>
      <c r="C385" s="150"/>
      <c r="D385" s="1">
        <v>60</v>
      </c>
      <c r="E385" s="2"/>
      <c r="F385" s="2"/>
      <c r="G385" s="2"/>
      <c r="H385" s="3"/>
      <c r="I385" s="192"/>
      <c r="J385" s="8"/>
    </row>
    <row r="386" spans="1:10" ht="30" customHeight="1">
      <c r="A386" s="218" t="s">
        <v>39</v>
      </c>
      <c r="B386" s="218"/>
      <c r="C386" s="218"/>
      <c r="D386" s="219"/>
      <c r="E386" s="208">
        <f>E358+E370</f>
        <v>53.284444444444446</v>
      </c>
      <c r="F386" s="208">
        <f>F358+F370</f>
        <v>53.528888888888886</v>
      </c>
      <c r="G386" s="208">
        <f>G358+G370</f>
        <v>217.25555555555556</v>
      </c>
      <c r="H386" s="220">
        <f>H358+H370</f>
        <v>1563.1399999999999</v>
      </c>
      <c r="I386" s="221"/>
      <c r="J386" s="9"/>
    </row>
    <row r="387" spans="1:10" ht="30" customHeight="1">
      <c r="A387" s="222"/>
      <c r="B387" s="223"/>
      <c r="C387" s="223"/>
      <c r="D387" s="223"/>
      <c r="E387" s="224"/>
      <c r="F387" s="224"/>
      <c r="G387" s="224"/>
      <c r="H387" s="225"/>
      <c r="I387" s="226"/>
      <c r="J387" s="9"/>
    </row>
    <row r="388" spans="1:10" ht="30" customHeight="1">
      <c r="A388" s="227"/>
      <c r="B388" s="228"/>
      <c r="C388" s="228"/>
      <c r="D388" s="228"/>
      <c r="E388" s="229"/>
      <c r="F388" s="229"/>
      <c r="G388" s="229"/>
      <c r="H388" s="230"/>
      <c r="I388" s="231"/>
      <c r="J388" s="9"/>
    </row>
    <row r="389" spans="1:11" ht="30" customHeight="1">
      <c r="A389" s="209" t="s">
        <v>32</v>
      </c>
      <c r="B389" s="209"/>
      <c r="C389" s="209"/>
      <c r="D389" s="209"/>
      <c r="E389" s="209"/>
      <c r="F389" s="209"/>
      <c r="G389" s="209"/>
      <c r="H389" s="210"/>
      <c r="I389" s="209"/>
      <c r="J389" s="9"/>
      <c r="K389" s="22"/>
    </row>
    <row r="390" spans="1:10" ht="30" customHeight="1">
      <c r="A390" s="168" t="s">
        <v>0</v>
      </c>
      <c r="B390" s="155" t="s">
        <v>1</v>
      </c>
      <c r="C390" s="155" t="s">
        <v>2</v>
      </c>
      <c r="D390" s="155" t="s">
        <v>3</v>
      </c>
      <c r="E390" s="155"/>
      <c r="F390" s="155"/>
      <c r="G390" s="155"/>
      <c r="H390" s="155"/>
      <c r="I390" s="189" t="s">
        <v>38</v>
      </c>
      <c r="J390" s="9"/>
    </row>
    <row r="391" spans="1:10" ht="30" customHeight="1">
      <c r="A391" s="168"/>
      <c r="B391" s="155"/>
      <c r="C391" s="155"/>
      <c r="D391" s="5" t="s">
        <v>4</v>
      </c>
      <c r="E391" s="28" t="s">
        <v>5</v>
      </c>
      <c r="F391" s="28" t="s">
        <v>6</v>
      </c>
      <c r="G391" s="28" t="s">
        <v>7</v>
      </c>
      <c r="H391" s="34" t="s">
        <v>8</v>
      </c>
      <c r="I391" s="189"/>
      <c r="J391" s="9"/>
    </row>
    <row r="392" spans="1:10" ht="30" customHeight="1">
      <c r="A392" s="164" t="s">
        <v>9</v>
      </c>
      <c r="B392" s="164"/>
      <c r="C392" s="164"/>
      <c r="D392" s="97">
        <f>D393+125+D395+D396+D397</f>
        <v>570</v>
      </c>
      <c r="E392" s="36">
        <f>E393+E394+E395+E396+E397+E398</f>
        <v>28.64</v>
      </c>
      <c r="F392" s="36">
        <f>F393+F394+F395+F396+F397+F398</f>
        <v>26</v>
      </c>
      <c r="G392" s="36">
        <f>G393+G394+G395+G396+G397+G398</f>
        <v>73.49999999999999</v>
      </c>
      <c r="H392" s="36">
        <f>H393+H394+H395+H396+H397+H398</f>
        <v>642.56</v>
      </c>
      <c r="I392" s="190"/>
      <c r="J392" s="8"/>
    </row>
    <row r="393" spans="1:10" ht="30" customHeight="1">
      <c r="A393" s="140" t="s">
        <v>206</v>
      </c>
      <c r="B393" s="140"/>
      <c r="C393" s="140"/>
      <c r="D393" s="76" t="s">
        <v>247</v>
      </c>
      <c r="E393" s="29">
        <v>6.8</v>
      </c>
      <c r="F393" s="29">
        <v>8.1</v>
      </c>
      <c r="G393" s="29">
        <v>11.9</v>
      </c>
      <c r="H393" s="3">
        <f>E393*4+F393*9+G393*4</f>
        <v>147.7</v>
      </c>
      <c r="I393" s="192" t="s">
        <v>207</v>
      </c>
      <c r="J393" s="9"/>
    </row>
    <row r="394" spans="1:10" ht="30" customHeight="1">
      <c r="A394" s="150" t="s">
        <v>269</v>
      </c>
      <c r="B394" s="150"/>
      <c r="C394" s="150"/>
      <c r="D394" s="1" t="s">
        <v>176</v>
      </c>
      <c r="E394" s="2">
        <v>16.5</v>
      </c>
      <c r="F394" s="2">
        <v>11.7</v>
      </c>
      <c r="G394" s="2">
        <v>14.1</v>
      </c>
      <c r="H394" s="3">
        <f>G394*4+F394*9+E394*4</f>
        <v>227.7</v>
      </c>
      <c r="I394" s="188" t="s">
        <v>270</v>
      </c>
      <c r="J394" s="9"/>
    </row>
    <row r="395" spans="1:10" ht="30" customHeight="1">
      <c r="A395" s="148" t="s">
        <v>273</v>
      </c>
      <c r="B395" s="148"/>
      <c r="C395" s="148"/>
      <c r="D395" s="1">
        <v>20</v>
      </c>
      <c r="E395" s="2">
        <v>0.14</v>
      </c>
      <c r="F395" s="2">
        <v>0.02</v>
      </c>
      <c r="G395" s="2">
        <v>0.4</v>
      </c>
      <c r="H395" s="84">
        <f>E395*4+F395*9+G395*4</f>
        <v>2.34</v>
      </c>
      <c r="I395" s="188" t="s">
        <v>55</v>
      </c>
      <c r="J395" s="9"/>
    </row>
    <row r="396" spans="1:10" ht="30" customHeight="1">
      <c r="A396" s="154" t="s">
        <v>82</v>
      </c>
      <c r="B396" s="154"/>
      <c r="C396" s="154"/>
      <c r="D396" s="1">
        <v>180</v>
      </c>
      <c r="E396" s="29">
        <v>3.9</v>
      </c>
      <c r="F396" s="29">
        <v>5.9</v>
      </c>
      <c r="G396" s="29">
        <v>26.7</v>
      </c>
      <c r="H396" s="3">
        <f>E396*4+F396*9+G396*4</f>
        <v>175.5</v>
      </c>
      <c r="I396" s="192" t="s">
        <v>83</v>
      </c>
      <c r="J396" s="9"/>
    </row>
    <row r="397" spans="1:10" ht="30" customHeight="1">
      <c r="A397" s="147" t="s">
        <v>123</v>
      </c>
      <c r="B397" s="147"/>
      <c r="C397" s="147"/>
      <c r="D397" s="1">
        <v>200</v>
      </c>
      <c r="E397" s="1">
        <v>0.3</v>
      </c>
      <c r="F397" s="1">
        <v>0</v>
      </c>
      <c r="G397" s="1">
        <v>12.3</v>
      </c>
      <c r="H397" s="3">
        <f>E397*4+F397*9+G397*4</f>
        <v>50.400000000000006</v>
      </c>
      <c r="I397" s="192" t="s">
        <v>191</v>
      </c>
      <c r="J397" s="49"/>
    </row>
    <row r="398" spans="1:10" ht="30" customHeight="1">
      <c r="A398" s="149" t="s">
        <v>21</v>
      </c>
      <c r="B398" s="149"/>
      <c r="C398" s="149"/>
      <c r="D398" s="3">
        <v>20</v>
      </c>
      <c r="E398" s="2">
        <v>1</v>
      </c>
      <c r="F398" s="2">
        <v>0.28</v>
      </c>
      <c r="G398" s="2">
        <v>8.1</v>
      </c>
      <c r="H398" s="3">
        <f>E398*4+F398*9+G398*4</f>
        <v>38.92</v>
      </c>
      <c r="I398" s="192"/>
      <c r="J398" s="49"/>
    </row>
    <row r="399" spans="1:10" ht="30" customHeight="1">
      <c r="A399" s="150" t="s">
        <v>20</v>
      </c>
      <c r="B399" s="150"/>
      <c r="C399" s="150"/>
      <c r="D399" s="1">
        <v>20</v>
      </c>
      <c r="E399" s="2"/>
      <c r="F399" s="2"/>
      <c r="G399" s="2"/>
      <c r="H399" s="3"/>
      <c r="I399" s="192"/>
      <c r="J399" s="49"/>
    </row>
    <row r="400" spans="1:11" ht="30" customHeight="1">
      <c r="A400" s="164" t="s">
        <v>41</v>
      </c>
      <c r="B400" s="164"/>
      <c r="C400" s="164"/>
      <c r="D400" s="88">
        <f>D401+265+D403+D404+D405</f>
        <v>845</v>
      </c>
      <c r="E400" s="36">
        <f>E401+E402+E403+E404+E405+E408+E410</f>
        <v>30.009999999999998</v>
      </c>
      <c r="F400" s="36">
        <f>F401+F402+F403+F404+F405+F408+F410</f>
        <v>35.3</v>
      </c>
      <c r="G400" s="36">
        <f>G401+G402+G403+G404+G405+G408+G410</f>
        <v>108.26</v>
      </c>
      <c r="H400" s="36">
        <f>H401+H402+H403+H404+H405+H408+H410</f>
        <v>870.78</v>
      </c>
      <c r="I400" s="190"/>
      <c r="J400" s="49"/>
      <c r="K400" s="22"/>
    </row>
    <row r="401" spans="1:10" ht="30" customHeight="1">
      <c r="A401" s="166" t="s">
        <v>71</v>
      </c>
      <c r="B401" s="166"/>
      <c r="C401" s="166"/>
      <c r="D401" s="1">
        <v>100</v>
      </c>
      <c r="E401" s="2">
        <v>1</v>
      </c>
      <c r="F401" s="2">
        <v>5.1</v>
      </c>
      <c r="G401" s="2">
        <v>3.5</v>
      </c>
      <c r="H401" s="3">
        <f>E401*4+F401*9+G401*4</f>
        <v>63.9</v>
      </c>
      <c r="I401" s="192" t="s">
        <v>72</v>
      </c>
      <c r="J401" s="49"/>
    </row>
    <row r="402" spans="1:10" ht="30" customHeight="1">
      <c r="A402" s="161" t="s">
        <v>147</v>
      </c>
      <c r="B402" s="162"/>
      <c r="C402" s="162"/>
      <c r="D402" s="136" t="s">
        <v>42</v>
      </c>
      <c r="E402" s="136">
        <v>4.7</v>
      </c>
      <c r="F402" s="136">
        <v>5.2</v>
      </c>
      <c r="G402" s="136">
        <v>14.4</v>
      </c>
      <c r="H402" s="84">
        <f>G402*4+F402*9+E402*4</f>
        <v>123.2</v>
      </c>
      <c r="I402" s="194" t="s">
        <v>134</v>
      </c>
      <c r="J402" s="49"/>
    </row>
    <row r="403" spans="1:10" ht="30" customHeight="1">
      <c r="A403" s="147" t="s">
        <v>235</v>
      </c>
      <c r="B403" s="147"/>
      <c r="C403" s="147"/>
      <c r="D403" s="1">
        <v>100</v>
      </c>
      <c r="E403" s="2">
        <v>14.8</v>
      </c>
      <c r="F403" s="2">
        <v>12.7</v>
      </c>
      <c r="G403" s="2">
        <v>12</v>
      </c>
      <c r="H403" s="3">
        <f>E403*4+F403*9+G403*4</f>
        <v>221.5</v>
      </c>
      <c r="I403" s="192" t="s">
        <v>46</v>
      </c>
      <c r="J403" s="8"/>
    </row>
    <row r="404" spans="1:17" s="22" customFormat="1" ht="30" customHeight="1">
      <c r="A404" s="150" t="s">
        <v>116</v>
      </c>
      <c r="B404" s="150"/>
      <c r="C404" s="150"/>
      <c r="D404" s="136">
        <v>180</v>
      </c>
      <c r="E404" s="19">
        <v>5.2</v>
      </c>
      <c r="F404" s="19">
        <v>11.3</v>
      </c>
      <c r="G404" s="19">
        <v>23</v>
      </c>
      <c r="H404" s="84">
        <f>E404*4+F404*9+G404*4</f>
        <v>214.5</v>
      </c>
      <c r="I404" s="194" t="s">
        <v>57</v>
      </c>
      <c r="J404" s="8"/>
      <c r="K404" s="42"/>
      <c r="L404" s="42"/>
      <c r="M404" s="42"/>
      <c r="N404" s="42"/>
      <c r="O404" s="42"/>
      <c r="P404" s="42"/>
      <c r="Q404" s="42"/>
    </row>
    <row r="405" spans="1:10" ht="30" customHeight="1">
      <c r="A405" s="96" t="s">
        <v>92</v>
      </c>
      <c r="B405" s="1">
        <v>200</v>
      </c>
      <c r="C405" s="1">
        <v>200</v>
      </c>
      <c r="D405" s="1">
        <v>200</v>
      </c>
      <c r="E405" s="2">
        <v>0.4</v>
      </c>
      <c r="F405" s="2">
        <v>0</v>
      </c>
      <c r="G405" s="2">
        <v>22</v>
      </c>
      <c r="H405" s="3">
        <f>E405*4+F405*9+G405*4</f>
        <v>89.6</v>
      </c>
      <c r="I405" s="194" t="s">
        <v>93</v>
      </c>
      <c r="J405" s="15"/>
    </row>
    <row r="406" spans="1:10" ht="30" customHeight="1">
      <c r="A406" s="151" t="s">
        <v>23</v>
      </c>
      <c r="B406" s="151"/>
      <c r="C406" s="151"/>
      <c r="D406" s="151"/>
      <c r="E406" s="151"/>
      <c r="F406" s="151"/>
      <c r="G406" s="151"/>
      <c r="H406" s="151"/>
      <c r="I406" s="151"/>
      <c r="J406" s="47"/>
    </row>
    <row r="407" spans="1:10" ht="30" customHeight="1">
      <c r="A407" s="150" t="s">
        <v>165</v>
      </c>
      <c r="B407" s="163"/>
      <c r="C407" s="163"/>
      <c r="D407" s="4">
        <v>200</v>
      </c>
      <c r="E407" s="2">
        <v>0.3</v>
      </c>
      <c r="F407" s="2">
        <v>0.02</v>
      </c>
      <c r="G407" s="2">
        <v>26.4</v>
      </c>
      <c r="H407" s="3">
        <f>E407*4+F407*9+G407*4</f>
        <v>106.97999999999999</v>
      </c>
      <c r="I407" s="191" t="s">
        <v>166</v>
      </c>
      <c r="J407" s="8"/>
    </row>
    <row r="408" spans="1:10" ht="30" customHeight="1">
      <c r="A408" s="149" t="s">
        <v>18</v>
      </c>
      <c r="B408" s="149"/>
      <c r="C408" s="149"/>
      <c r="D408" s="1">
        <v>30</v>
      </c>
      <c r="E408" s="2">
        <v>1.41</v>
      </c>
      <c r="F408" s="2">
        <v>0.3</v>
      </c>
      <c r="G408" s="2">
        <v>13.11</v>
      </c>
      <c r="H408" s="3">
        <v>60.78000000000001</v>
      </c>
      <c r="I408" s="192"/>
      <c r="J408" s="8"/>
    </row>
    <row r="409" spans="1:10" ht="30" customHeight="1">
      <c r="A409" s="150" t="s">
        <v>35</v>
      </c>
      <c r="B409" s="150"/>
      <c r="C409" s="150"/>
      <c r="D409" s="1">
        <v>30</v>
      </c>
      <c r="E409" s="2">
        <f>E408*30/20</f>
        <v>2.1149999999999998</v>
      </c>
      <c r="F409" s="2">
        <f>F408*30/20</f>
        <v>0.45</v>
      </c>
      <c r="G409" s="2">
        <f>G408*30/20</f>
        <v>19.665</v>
      </c>
      <c r="H409" s="2">
        <f>H408*30/20</f>
        <v>91.17000000000002</v>
      </c>
      <c r="I409" s="192"/>
      <c r="J409" s="8"/>
    </row>
    <row r="410" spans="1:10" ht="30" customHeight="1">
      <c r="A410" s="149" t="s">
        <v>21</v>
      </c>
      <c r="B410" s="149"/>
      <c r="C410" s="149"/>
      <c r="D410" s="3">
        <v>50</v>
      </c>
      <c r="E410" s="2">
        <v>2.5</v>
      </c>
      <c r="F410" s="2">
        <v>0.7000000000000001</v>
      </c>
      <c r="G410" s="2">
        <v>20.25</v>
      </c>
      <c r="H410" s="3">
        <v>97.3</v>
      </c>
      <c r="I410" s="192"/>
      <c r="J410" s="8"/>
    </row>
    <row r="411" spans="1:10" ht="30" customHeight="1">
      <c r="A411" s="150" t="s">
        <v>20</v>
      </c>
      <c r="B411" s="150"/>
      <c r="C411" s="150"/>
      <c r="D411" s="1">
        <v>50</v>
      </c>
      <c r="E411" s="2"/>
      <c r="F411" s="2"/>
      <c r="G411" s="2"/>
      <c r="H411" s="2"/>
      <c r="I411" s="192"/>
      <c r="J411" s="8"/>
    </row>
    <row r="412" spans="1:10" ht="30" customHeight="1">
      <c r="A412" s="160" t="s">
        <v>39</v>
      </c>
      <c r="B412" s="160"/>
      <c r="C412" s="160"/>
      <c r="D412" s="92"/>
      <c r="E412" s="82">
        <f>E392+E400</f>
        <v>58.65</v>
      </c>
      <c r="F412" s="82">
        <f>F392+F400</f>
        <v>61.3</v>
      </c>
      <c r="G412" s="82">
        <f>G392+G400</f>
        <v>181.76</v>
      </c>
      <c r="H412" s="93">
        <f>H392+H400</f>
        <v>1513.34</v>
      </c>
      <c r="I412" s="193"/>
      <c r="J412" s="8"/>
    </row>
    <row r="413" spans="1:11" ht="30" customHeight="1">
      <c r="A413" s="158" t="s">
        <v>109</v>
      </c>
      <c r="B413" s="159"/>
      <c r="C413" s="159"/>
      <c r="D413" s="159"/>
      <c r="E413" s="82">
        <f>(E412+E386+E354+E333+E310)/5</f>
        <v>52.759811965811956</v>
      </c>
      <c r="F413" s="82">
        <f>(F412+F386+F354+F333+F310)/5</f>
        <v>52.01287667887667</v>
      </c>
      <c r="G413" s="82">
        <f>(G412+G386+G354+G333+G310)/5</f>
        <v>210.17697924297923</v>
      </c>
      <c r="H413" s="82">
        <f>(H412+H386+H354+H333+H310)/5</f>
        <v>1519.551054945055</v>
      </c>
      <c r="I413" s="203" t="s">
        <v>115</v>
      </c>
      <c r="J413" s="8"/>
      <c r="K413" s="43"/>
    </row>
    <row r="414" spans="1:10" ht="30" customHeight="1">
      <c r="A414" s="165" t="s">
        <v>110</v>
      </c>
      <c r="B414" s="159"/>
      <c r="C414" s="159"/>
      <c r="D414" s="159"/>
      <c r="E414" s="105" t="s">
        <v>111</v>
      </c>
      <c r="F414" s="105" t="s">
        <v>112</v>
      </c>
      <c r="G414" s="105" t="s">
        <v>113</v>
      </c>
      <c r="H414" s="105" t="s">
        <v>114</v>
      </c>
      <c r="I414" s="203"/>
      <c r="J414" s="8"/>
    </row>
    <row r="415" spans="1:10" ht="30" customHeight="1">
      <c r="A415" s="158" t="s">
        <v>40</v>
      </c>
      <c r="B415" s="159"/>
      <c r="C415" s="159"/>
      <c r="D415" s="159"/>
      <c r="E415" s="82">
        <v>90</v>
      </c>
      <c r="F415" s="82">
        <v>92</v>
      </c>
      <c r="G415" s="82">
        <v>383</v>
      </c>
      <c r="H415" s="82">
        <v>2720</v>
      </c>
      <c r="I415" s="204"/>
      <c r="J415" s="8"/>
    </row>
    <row r="416" spans="1:10" ht="30" customHeight="1">
      <c r="A416" s="232" t="s">
        <v>154</v>
      </c>
      <c r="B416" s="233"/>
      <c r="C416" s="233"/>
      <c r="D416" s="233"/>
      <c r="E416" s="233"/>
      <c r="F416" s="233"/>
      <c r="G416" s="233"/>
      <c r="H416" s="233"/>
      <c r="I416" s="234"/>
      <c r="J416" s="8"/>
    </row>
    <row r="417" ht="30" customHeight="1">
      <c r="J417" s="8"/>
    </row>
    <row r="418" ht="30" customHeight="1">
      <c r="J418" s="8"/>
    </row>
    <row r="419" ht="30" customHeight="1">
      <c r="J419" s="8"/>
    </row>
    <row r="420" ht="30" customHeight="1">
      <c r="J420" s="8"/>
    </row>
    <row r="421" spans="10:11" ht="30" customHeight="1">
      <c r="J421" s="8"/>
      <c r="K421" s="43"/>
    </row>
    <row r="422" ht="30" customHeight="1">
      <c r="J422" s="8"/>
    </row>
    <row r="423" ht="30" customHeight="1">
      <c r="J423" s="8"/>
    </row>
    <row r="424" ht="30" customHeight="1">
      <c r="J424" s="8"/>
    </row>
    <row r="425" ht="30" customHeight="1">
      <c r="J425" s="8"/>
    </row>
    <row r="426" ht="30" customHeight="1">
      <c r="J426" s="8"/>
    </row>
    <row r="427" ht="30" customHeight="1">
      <c r="J427" s="8"/>
    </row>
    <row r="428" spans="10:11" ht="30" customHeight="1">
      <c r="J428" s="8"/>
      <c r="K428" s="22"/>
    </row>
    <row r="429" ht="30" customHeight="1">
      <c r="J429" s="8"/>
    </row>
    <row r="430" ht="30" customHeight="1">
      <c r="J430" s="8"/>
    </row>
    <row r="431" ht="30" customHeight="1">
      <c r="J431" s="8"/>
    </row>
    <row r="432" ht="30" customHeight="1">
      <c r="J432" s="8"/>
    </row>
    <row r="433" ht="30" customHeight="1">
      <c r="J433" s="8"/>
    </row>
    <row r="434" ht="30" customHeight="1">
      <c r="J434" s="8"/>
    </row>
    <row r="435" ht="30" customHeight="1">
      <c r="J435" s="8"/>
    </row>
    <row r="436" spans="10:11" ht="30" customHeight="1">
      <c r="J436" s="8"/>
      <c r="K436" s="43"/>
    </row>
    <row r="437" ht="30" customHeight="1">
      <c r="J437" s="8"/>
    </row>
    <row r="438" ht="30" customHeight="1">
      <c r="J438" s="8"/>
    </row>
    <row r="439" ht="30" customHeight="1">
      <c r="J439" s="8"/>
    </row>
    <row r="440" ht="30" customHeight="1">
      <c r="J440" s="8"/>
    </row>
    <row r="441" ht="30" customHeight="1">
      <c r="J441" s="8"/>
    </row>
    <row r="442" ht="30" customHeight="1">
      <c r="J442" s="20"/>
    </row>
    <row r="443" ht="30" customHeight="1">
      <c r="J443" s="8"/>
    </row>
    <row r="444" ht="30" customHeight="1">
      <c r="J444" s="8"/>
    </row>
    <row r="445" ht="30" customHeight="1">
      <c r="J445" s="8"/>
    </row>
    <row r="446" spans="10:11" ht="30" customHeight="1">
      <c r="J446" s="8"/>
      <c r="K446" s="22"/>
    </row>
    <row r="447" ht="30" customHeight="1">
      <c r="J447" s="8"/>
    </row>
    <row r="448" ht="30" customHeight="1">
      <c r="J448" s="8"/>
    </row>
    <row r="449" ht="30" customHeight="1">
      <c r="J449" s="8"/>
    </row>
    <row r="450" spans="10:11" ht="30" customHeight="1">
      <c r="J450" s="8"/>
      <c r="K450" s="43"/>
    </row>
    <row r="451" ht="30" customHeight="1">
      <c r="J451" s="8"/>
    </row>
    <row r="452" ht="30" customHeight="1">
      <c r="J452" s="8"/>
    </row>
    <row r="453" ht="30" customHeight="1">
      <c r="J453" s="8"/>
    </row>
    <row r="454" ht="30" customHeight="1">
      <c r="J454" s="8"/>
    </row>
    <row r="455" ht="30" customHeight="1">
      <c r="J455" s="8"/>
    </row>
    <row r="456" ht="30" customHeight="1">
      <c r="J456" s="8"/>
    </row>
    <row r="457" ht="30" customHeight="1">
      <c r="J457" s="8"/>
    </row>
    <row r="458" ht="30" customHeight="1">
      <c r="J458" s="8"/>
    </row>
    <row r="459" ht="30" customHeight="1">
      <c r="J459" s="8"/>
    </row>
    <row r="460" ht="30" customHeight="1">
      <c r="J460" s="8"/>
    </row>
    <row r="461" ht="30" customHeight="1">
      <c r="J461" s="8"/>
    </row>
    <row r="462" ht="30" customHeight="1">
      <c r="J462" s="8"/>
    </row>
    <row r="463" ht="30" customHeight="1">
      <c r="J463" s="8"/>
    </row>
    <row r="464" ht="30" customHeight="1">
      <c r="J464" s="8"/>
    </row>
    <row r="465" ht="30" customHeight="1">
      <c r="J465" s="8"/>
    </row>
    <row r="466" ht="30" customHeight="1">
      <c r="J466" s="8"/>
    </row>
    <row r="467" ht="30" customHeight="1">
      <c r="J467" s="20"/>
    </row>
    <row r="468" ht="30" customHeight="1">
      <c r="J468" s="8"/>
    </row>
    <row r="469" ht="30" customHeight="1">
      <c r="J469" s="8"/>
    </row>
    <row r="470" ht="30" customHeight="1">
      <c r="J470" s="8"/>
    </row>
    <row r="471" ht="30" customHeight="1">
      <c r="J471" s="8"/>
    </row>
    <row r="472" ht="30" customHeight="1">
      <c r="J472" s="8"/>
    </row>
    <row r="473" spans="10:11" ht="30" customHeight="1">
      <c r="J473" s="8"/>
      <c r="K473" s="22"/>
    </row>
    <row r="474" ht="30" customHeight="1">
      <c r="J474" s="8"/>
    </row>
    <row r="475" ht="30" customHeight="1">
      <c r="J475" s="49"/>
    </row>
    <row r="476" ht="30" customHeight="1">
      <c r="J476" s="9"/>
    </row>
    <row r="477" ht="30" customHeight="1">
      <c r="J477" s="12"/>
    </row>
    <row r="478" ht="30" customHeight="1">
      <c r="J478" s="49"/>
    </row>
    <row r="479" ht="30" customHeight="1">
      <c r="J479" s="49"/>
    </row>
    <row r="480" ht="30" customHeight="1">
      <c r="J480" s="23"/>
    </row>
    <row r="481" ht="30" customHeight="1">
      <c r="J481" s="47"/>
    </row>
    <row r="482" ht="30" customHeight="1">
      <c r="J482" s="8"/>
    </row>
    <row r="483" ht="30" customHeight="1">
      <c r="J483" s="8"/>
    </row>
    <row r="484" ht="30" customHeight="1">
      <c r="J484" s="8"/>
    </row>
    <row r="485" ht="30" customHeight="1">
      <c r="J485" s="8"/>
    </row>
    <row r="486" ht="30" customHeight="1">
      <c r="J486" s="8"/>
    </row>
    <row r="487" ht="30" customHeight="1">
      <c r="J487" s="8"/>
    </row>
    <row r="488" ht="30" customHeight="1">
      <c r="J488" s="8"/>
    </row>
    <row r="489" ht="30" customHeight="1">
      <c r="J489" s="8"/>
    </row>
    <row r="490" ht="30" customHeight="1">
      <c r="J490" s="8"/>
    </row>
    <row r="491" ht="30" customHeight="1">
      <c r="J491" s="20"/>
    </row>
    <row r="492" ht="30" customHeight="1">
      <c r="J492" s="8"/>
    </row>
    <row r="493" ht="30" customHeight="1">
      <c r="J493" s="8"/>
    </row>
    <row r="494" ht="30" customHeight="1">
      <c r="J494" s="8"/>
    </row>
    <row r="495" ht="30" customHeight="1">
      <c r="J495" s="8"/>
    </row>
    <row r="496" ht="30" customHeight="1">
      <c r="J496" s="8"/>
    </row>
    <row r="497" ht="30" customHeight="1">
      <c r="J497" s="8"/>
    </row>
    <row r="498" ht="30" customHeight="1">
      <c r="J498" s="8"/>
    </row>
    <row r="499" ht="30" customHeight="1">
      <c r="J499" s="8"/>
    </row>
    <row r="500" ht="30" customHeight="1">
      <c r="J500" s="8"/>
    </row>
    <row r="501" ht="30" customHeight="1">
      <c r="J501" s="8"/>
    </row>
    <row r="502" ht="30" customHeight="1">
      <c r="J502" s="8"/>
    </row>
    <row r="503" ht="30" customHeight="1">
      <c r="J503" s="8"/>
    </row>
    <row r="504" ht="30" customHeight="1">
      <c r="J504" s="8"/>
    </row>
    <row r="505" ht="30" customHeight="1">
      <c r="J505" s="8"/>
    </row>
    <row r="506" ht="30" customHeight="1">
      <c r="J506" s="8"/>
    </row>
    <row r="507" ht="30" customHeight="1">
      <c r="J507" s="8"/>
    </row>
    <row r="508" ht="30" customHeight="1">
      <c r="J508" s="8"/>
    </row>
    <row r="509" ht="30" customHeight="1">
      <c r="J509" s="8"/>
    </row>
    <row r="510" ht="30" customHeight="1">
      <c r="J510" s="8"/>
    </row>
    <row r="511" ht="30" customHeight="1">
      <c r="J511" s="20"/>
    </row>
    <row r="512" ht="27" customHeight="1">
      <c r="J512" s="8"/>
    </row>
    <row r="513" ht="27" customHeight="1">
      <c r="J513" s="8"/>
    </row>
    <row r="514" ht="27" customHeight="1">
      <c r="J514" s="8"/>
    </row>
    <row r="515" ht="27" customHeight="1">
      <c r="J515" s="8"/>
    </row>
    <row r="516" ht="27" customHeight="1">
      <c r="J516" s="8"/>
    </row>
    <row r="517" ht="27" customHeight="1">
      <c r="J517" s="8"/>
    </row>
    <row r="518" ht="27" customHeight="1">
      <c r="J518" s="8"/>
    </row>
    <row r="519" ht="27" customHeight="1">
      <c r="J519" s="8"/>
    </row>
    <row r="520" ht="27" customHeight="1">
      <c r="J520" s="8"/>
    </row>
    <row r="521" spans="10:11" ht="27" customHeight="1">
      <c r="J521" s="8"/>
      <c r="K521" s="22"/>
    </row>
    <row r="522" ht="27" customHeight="1">
      <c r="J522" s="8"/>
    </row>
    <row r="523" ht="27" customHeight="1">
      <c r="J523" s="8"/>
    </row>
    <row r="524" ht="27" customHeight="1">
      <c r="J524" s="8"/>
    </row>
    <row r="525" ht="27" customHeight="1">
      <c r="J525" s="8"/>
    </row>
    <row r="526" ht="27" customHeight="1">
      <c r="J526" s="8"/>
    </row>
    <row r="527" ht="27" customHeight="1">
      <c r="J527" s="8"/>
    </row>
    <row r="528" ht="27" customHeight="1">
      <c r="J528" s="8"/>
    </row>
    <row r="529" ht="27" customHeight="1">
      <c r="J529" s="8"/>
    </row>
    <row r="530" ht="27" customHeight="1">
      <c r="J530" s="8"/>
    </row>
    <row r="531" ht="27" customHeight="1">
      <c r="J531" s="8"/>
    </row>
    <row r="532" spans="10:11" ht="27" customHeight="1">
      <c r="J532" s="20"/>
      <c r="K532" s="43"/>
    </row>
    <row r="533" ht="27" customHeight="1">
      <c r="J533" s="8"/>
    </row>
    <row r="534" ht="27" customHeight="1">
      <c r="J534" s="8"/>
    </row>
    <row r="535" ht="27" customHeight="1">
      <c r="J535" s="8"/>
    </row>
    <row r="536" ht="27" customHeight="1">
      <c r="J536" s="17"/>
    </row>
    <row r="537" ht="27" customHeight="1">
      <c r="J537" s="8"/>
    </row>
    <row r="538" ht="27" customHeight="1">
      <c r="J538" s="8"/>
    </row>
    <row r="539" ht="27" customHeight="1">
      <c r="J539" s="8"/>
    </row>
    <row r="540" ht="27" customHeight="1">
      <c r="J540" s="8"/>
    </row>
    <row r="541" ht="27" customHeight="1">
      <c r="J541" s="8"/>
    </row>
    <row r="542" ht="27" customHeight="1">
      <c r="J542" s="20"/>
    </row>
    <row r="543" ht="27" customHeight="1">
      <c r="J543" s="8"/>
    </row>
    <row r="544" ht="27" customHeight="1">
      <c r="J544" s="8"/>
    </row>
    <row r="545" ht="27" customHeight="1">
      <c r="J545" s="8"/>
    </row>
    <row r="546" spans="10:11" ht="27" customHeight="1">
      <c r="J546" s="20"/>
      <c r="K546" s="22"/>
    </row>
    <row r="547" ht="27" customHeight="1">
      <c r="J547" s="8"/>
    </row>
    <row r="548" ht="27" customHeight="1">
      <c r="J548" s="8"/>
    </row>
    <row r="549" ht="27" customHeight="1">
      <c r="J549" s="8"/>
    </row>
    <row r="550" ht="27" customHeight="1">
      <c r="J550" s="8"/>
    </row>
    <row r="551" ht="27" customHeight="1">
      <c r="J551" s="8"/>
    </row>
    <row r="552" ht="27" customHeight="1">
      <c r="J552" s="9"/>
    </row>
    <row r="553" ht="27" customHeight="1">
      <c r="J553" s="9"/>
    </row>
    <row r="554" ht="27" customHeight="1">
      <c r="J554" s="9"/>
    </row>
    <row r="555" ht="27" customHeight="1">
      <c r="J555" s="61"/>
    </row>
    <row r="556" ht="27" customHeight="1">
      <c r="J556" s="15"/>
    </row>
    <row r="557" ht="27" customHeight="1">
      <c r="J557" s="47"/>
    </row>
    <row r="558" ht="27" customHeight="1">
      <c r="J558" s="17"/>
    </row>
    <row r="559" spans="10:11" ht="27" customHeight="1">
      <c r="J559" s="8"/>
      <c r="K559" s="22"/>
    </row>
    <row r="560" ht="27" customHeight="1">
      <c r="J560" s="8"/>
    </row>
    <row r="561" ht="27" customHeight="1">
      <c r="J561" s="8"/>
    </row>
    <row r="562" ht="27" customHeight="1">
      <c r="J562" s="8"/>
    </row>
    <row r="563" ht="27" customHeight="1">
      <c r="J563" s="8"/>
    </row>
    <row r="564" ht="27" customHeight="1">
      <c r="J564" s="8"/>
    </row>
    <row r="565" ht="27" customHeight="1">
      <c r="J565" s="8"/>
    </row>
    <row r="566" ht="27" customHeight="1">
      <c r="J566" s="8"/>
    </row>
    <row r="567" ht="27" customHeight="1">
      <c r="J567" s="8"/>
    </row>
    <row r="568" ht="27" customHeight="1">
      <c r="J568" s="8"/>
    </row>
    <row r="569" ht="27" customHeight="1">
      <c r="J569" s="8"/>
    </row>
    <row r="570" spans="10:11" ht="27" customHeight="1">
      <c r="J570" s="8"/>
      <c r="K570" s="22"/>
    </row>
    <row r="571" ht="27" customHeight="1">
      <c r="J571" s="8"/>
    </row>
    <row r="572" ht="27" customHeight="1">
      <c r="J572" s="8"/>
    </row>
    <row r="573" ht="27" customHeight="1">
      <c r="J573" s="8"/>
    </row>
    <row r="574" ht="27" customHeight="1">
      <c r="J574" s="8"/>
    </row>
    <row r="575" ht="27" customHeight="1">
      <c r="J575" s="8"/>
    </row>
    <row r="576" ht="27" customHeight="1">
      <c r="J576" s="17"/>
    </row>
    <row r="577" ht="27" customHeight="1">
      <c r="J577" s="8"/>
    </row>
    <row r="578" ht="27" customHeight="1">
      <c r="J578" s="8"/>
    </row>
    <row r="579" ht="27" customHeight="1">
      <c r="J579" s="8"/>
    </row>
    <row r="580" ht="27" customHeight="1">
      <c r="J580" s="8"/>
    </row>
    <row r="581" ht="27" customHeight="1">
      <c r="J581" s="8"/>
    </row>
    <row r="582" ht="27" customHeight="1">
      <c r="J582" s="8"/>
    </row>
    <row r="583" ht="27" customHeight="1">
      <c r="J583" s="20"/>
    </row>
    <row r="584" ht="27" customHeight="1">
      <c r="J584" s="8"/>
    </row>
    <row r="585" ht="27" customHeight="1">
      <c r="J585" s="8"/>
    </row>
    <row r="586" ht="27" customHeight="1">
      <c r="J586" s="8"/>
    </row>
    <row r="587" ht="27" customHeight="1">
      <c r="J587" s="8"/>
    </row>
    <row r="588" ht="27" customHeight="1">
      <c r="J588" s="8"/>
    </row>
    <row r="589" ht="27" customHeight="1">
      <c r="J589" s="8"/>
    </row>
    <row r="590" spans="10:11" ht="27" customHeight="1">
      <c r="J590" s="8"/>
      <c r="K590" s="22"/>
    </row>
    <row r="591" ht="27" customHeight="1">
      <c r="J591" s="8"/>
    </row>
    <row r="592" ht="27" customHeight="1">
      <c r="J592" s="8"/>
    </row>
    <row r="593" ht="27" customHeight="1">
      <c r="J593" s="8"/>
    </row>
    <row r="594" ht="27" customHeight="1">
      <c r="J594" s="8"/>
    </row>
    <row r="595" ht="27" customHeight="1">
      <c r="J595" s="8"/>
    </row>
    <row r="596" ht="27" customHeight="1">
      <c r="J596" s="8"/>
    </row>
    <row r="597" ht="27" customHeight="1">
      <c r="J597" s="8"/>
    </row>
    <row r="598" ht="27" customHeight="1">
      <c r="J598" s="8"/>
    </row>
    <row r="599" ht="27" customHeight="1">
      <c r="J599" s="8"/>
    </row>
    <row r="600" ht="27" customHeight="1">
      <c r="J600" s="8"/>
    </row>
    <row r="601" ht="27" customHeight="1">
      <c r="J601" s="8"/>
    </row>
    <row r="602" ht="27" customHeight="1">
      <c r="J602" s="8"/>
    </row>
    <row r="603" ht="27" customHeight="1">
      <c r="J603" s="8"/>
    </row>
    <row r="604" ht="27" customHeight="1">
      <c r="J604" s="8"/>
    </row>
    <row r="605" ht="27" customHeight="1">
      <c r="J605" s="8"/>
    </row>
    <row r="606" ht="27" customHeight="1">
      <c r="J606" s="8"/>
    </row>
    <row r="607" ht="27" customHeight="1">
      <c r="J607" s="8"/>
    </row>
    <row r="608" ht="27" customHeight="1">
      <c r="J608" s="8"/>
    </row>
    <row r="609" ht="27" customHeight="1">
      <c r="J609" s="8"/>
    </row>
    <row r="610" ht="27" customHeight="1">
      <c r="J610" s="8"/>
    </row>
    <row r="611" spans="10:11" ht="27" customHeight="1">
      <c r="J611" s="8"/>
      <c r="K611" s="22"/>
    </row>
    <row r="612" ht="27" customHeight="1">
      <c r="J612" s="8"/>
    </row>
    <row r="613" ht="27" customHeight="1">
      <c r="J613" s="8"/>
    </row>
    <row r="614" ht="27" customHeight="1">
      <c r="J614" s="8"/>
    </row>
    <row r="615" ht="27" customHeight="1">
      <c r="J615" s="8"/>
    </row>
    <row r="616" ht="27" customHeight="1">
      <c r="J616" s="8"/>
    </row>
    <row r="617" ht="27" customHeight="1">
      <c r="J617" s="9"/>
    </row>
    <row r="618" ht="27" customHeight="1">
      <c r="J618" s="21"/>
    </row>
    <row r="619" ht="27" customHeight="1">
      <c r="J619" s="21"/>
    </row>
    <row r="620" ht="27" customHeight="1">
      <c r="J620" s="9"/>
    </row>
    <row r="621" spans="10:11" ht="27" customHeight="1">
      <c r="J621" s="9"/>
      <c r="K621" s="22"/>
    </row>
    <row r="622" ht="27" customHeight="1">
      <c r="J622" s="9"/>
    </row>
    <row r="623" ht="27" customHeight="1">
      <c r="J623" s="9"/>
    </row>
    <row r="624" ht="27" customHeight="1">
      <c r="J624" s="9"/>
    </row>
    <row r="625" spans="10:11" ht="27" customHeight="1">
      <c r="J625" s="9"/>
      <c r="K625" s="22"/>
    </row>
    <row r="626" ht="27" customHeight="1">
      <c r="J626" s="9"/>
    </row>
    <row r="627" ht="27" customHeight="1">
      <c r="J627" s="9"/>
    </row>
    <row r="628" ht="27" customHeight="1">
      <c r="J628" s="9"/>
    </row>
    <row r="629" ht="27" customHeight="1">
      <c r="J629" s="9"/>
    </row>
    <row r="630" ht="27" customHeight="1">
      <c r="J630" s="9"/>
    </row>
    <row r="631" ht="27" customHeight="1">
      <c r="J631" s="9"/>
    </row>
    <row r="632" ht="27" customHeight="1">
      <c r="J632" s="9"/>
    </row>
    <row r="633" ht="27" customHeight="1">
      <c r="J633" s="9"/>
    </row>
    <row r="634" ht="30" customHeight="1">
      <c r="J634" s="9"/>
    </row>
    <row r="635" ht="30" customHeight="1">
      <c r="J635" s="9"/>
    </row>
    <row r="636" ht="30" customHeight="1">
      <c r="J636" s="9"/>
    </row>
    <row r="637" ht="30" customHeight="1">
      <c r="J637" s="9"/>
    </row>
    <row r="638" ht="30" customHeight="1">
      <c r="J638" s="9"/>
    </row>
    <row r="639" ht="30" customHeight="1">
      <c r="J639" s="9"/>
    </row>
    <row r="640" ht="30" customHeight="1">
      <c r="J640" s="9"/>
    </row>
    <row r="641" ht="30" customHeight="1">
      <c r="J641" s="9"/>
    </row>
    <row r="642" ht="30" customHeight="1">
      <c r="J642" s="9"/>
    </row>
    <row r="643" ht="30" customHeight="1">
      <c r="J643" s="9"/>
    </row>
    <row r="644" ht="30" customHeight="1">
      <c r="J644" s="9"/>
    </row>
    <row r="645" ht="30" customHeight="1">
      <c r="J645" s="8"/>
    </row>
    <row r="646" ht="30" customHeight="1">
      <c r="J646" s="9"/>
    </row>
    <row r="647" ht="30" customHeight="1">
      <c r="J647" s="15"/>
    </row>
    <row r="648" ht="30" customHeight="1">
      <c r="J648" s="47"/>
    </row>
    <row r="649" ht="30" customHeight="1">
      <c r="J649" s="17"/>
    </row>
    <row r="650" ht="30" customHeight="1">
      <c r="J650" s="8"/>
    </row>
    <row r="651" ht="30" customHeight="1">
      <c r="J651" s="8"/>
    </row>
    <row r="652" ht="30" customHeight="1">
      <c r="J652" s="8"/>
    </row>
    <row r="653" ht="30" customHeight="1">
      <c r="J653" s="8"/>
    </row>
    <row r="654" ht="30" customHeight="1">
      <c r="J654" s="8"/>
    </row>
    <row r="655" ht="30" customHeight="1">
      <c r="J655" s="8"/>
    </row>
    <row r="656" ht="30" customHeight="1">
      <c r="J656" s="8"/>
    </row>
    <row r="657" ht="30" customHeight="1">
      <c r="J657" s="8"/>
    </row>
    <row r="658" spans="10:11" ht="30" customHeight="1">
      <c r="J658" s="8"/>
      <c r="K658" s="43"/>
    </row>
    <row r="659" ht="30" customHeight="1">
      <c r="J659" s="8"/>
    </row>
    <row r="660" ht="30" customHeight="1">
      <c r="J660" s="8"/>
    </row>
    <row r="661" ht="30" customHeight="1">
      <c r="J661" s="8"/>
    </row>
    <row r="662" spans="10:11" ht="30" customHeight="1">
      <c r="J662" s="8"/>
      <c r="K662" s="22"/>
    </row>
    <row r="663" ht="30" customHeight="1">
      <c r="J663" s="8"/>
    </row>
    <row r="664" ht="30" customHeight="1">
      <c r="J664" s="17"/>
    </row>
    <row r="665" ht="30" customHeight="1">
      <c r="J665" s="8"/>
    </row>
    <row r="666" ht="30" customHeight="1">
      <c r="J666" s="8"/>
    </row>
    <row r="667" ht="30" customHeight="1">
      <c r="J667" s="8"/>
    </row>
    <row r="668" ht="30" customHeight="1">
      <c r="J668" s="8"/>
    </row>
    <row r="669" ht="30" customHeight="1">
      <c r="J669" s="8"/>
    </row>
    <row r="670" ht="30" customHeight="1">
      <c r="J670" s="8"/>
    </row>
    <row r="671" spans="10:11" ht="30" customHeight="1">
      <c r="J671" s="8"/>
      <c r="K671" s="43"/>
    </row>
    <row r="672" ht="30" customHeight="1">
      <c r="J672" s="8"/>
    </row>
    <row r="673" ht="30" customHeight="1">
      <c r="J673" s="8"/>
    </row>
    <row r="674" ht="30" customHeight="1">
      <c r="J674" s="8"/>
    </row>
    <row r="675" ht="30" customHeight="1">
      <c r="J675" s="8"/>
    </row>
    <row r="676" ht="30" customHeight="1">
      <c r="J676" s="8"/>
    </row>
    <row r="677" ht="30" customHeight="1">
      <c r="J677" s="8"/>
    </row>
    <row r="678" ht="30" customHeight="1">
      <c r="J678" s="8"/>
    </row>
    <row r="679" ht="30" customHeight="1">
      <c r="J679" s="8"/>
    </row>
    <row r="680" ht="30" customHeight="1">
      <c r="J680" s="8"/>
    </row>
    <row r="681" ht="30" customHeight="1">
      <c r="J681" s="8"/>
    </row>
    <row r="682" ht="30" customHeight="1">
      <c r="J682" s="8"/>
    </row>
    <row r="683" ht="30" customHeight="1">
      <c r="J683" s="8"/>
    </row>
    <row r="684" ht="30" customHeight="1">
      <c r="J684" s="8"/>
    </row>
    <row r="685" ht="30" customHeight="1">
      <c r="J685" s="8"/>
    </row>
    <row r="686" ht="30" customHeight="1">
      <c r="J686" s="8"/>
    </row>
    <row r="687" ht="30" customHeight="1">
      <c r="J687" s="8"/>
    </row>
    <row r="688" ht="30" customHeight="1">
      <c r="J688" s="8"/>
    </row>
    <row r="689" ht="30" customHeight="1">
      <c r="J689" s="8"/>
    </row>
    <row r="690" ht="30" customHeight="1">
      <c r="J690" s="8"/>
    </row>
    <row r="691" ht="30" customHeight="1">
      <c r="J691" s="8"/>
    </row>
    <row r="692" ht="30" customHeight="1">
      <c r="J692" s="8"/>
    </row>
    <row r="693" ht="30" customHeight="1">
      <c r="J693" s="8"/>
    </row>
    <row r="694" ht="30" customHeight="1">
      <c r="J694" s="8"/>
    </row>
    <row r="695" ht="30" customHeight="1">
      <c r="J695" s="8"/>
    </row>
    <row r="696" ht="30" customHeight="1">
      <c r="J696" s="8"/>
    </row>
    <row r="697" spans="10:11" ht="30" customHeight="1">
      <c r="J697" s="8"/>
      <c r="K697" s="22"/>
    </row>
    <row r="698" spans="10:11" ht="30" customHeight="1">
      <c r="J698" s="47"/>
      <c r="K698" s="22"/>
    </row>
    <row r="699" ht="30" customHeight="1">
      <c r="J699" s="8"/>
    </row>
    <row r="700" ht="30" customHeight="1">
      <c r="J700" s="8"/>
    </row>
    <row r="701" ht="30" customHeight="1">
      <c r="J701" s="8"/>
    </row>
    <row r="702" ht="30" customHeight="1">
      <c r="J702" s="8"/>
    </row>
    <row r="703" ht="30" customHeight="1">
      <c r="J703" s="8"/>
    </row>
    <row r="704" ht="30" customHeight="1">
      <c r="J704" s="8"/>
    </row>
    <row r="705" ht="30" customHeight="1">
      <c r="J705" s="8"/>
    </row>
    <row r="706" ht="30" customHeight="1">
      <c r="J706" s="8"/>
    </row>
    <row r="707" spans="10:11" ht="30" customHeight="1">
      <c r="J707" s="8"/>
      <c r="K707" s="51"/>
    </row>
    <row r="708" ht="30" customHeight="1">
      <c r="J708" s="8"/>
    </row>
    <row r="709" ht="30" customHeight="1">
      <c r="J709" s="8"/>
    </row>
    <row r="710" ht="30" customHeight="1">
      <c r="J710" s="8"/>
    </row>
    <row r="711" ht="30" customHeight="1">
      <c r="J711" s="8"/>
    </row>
    <row r="712" ht="30" customHeight="1">
      <c r="J712" s="9"/>
    </row>
    <row r="713" ht="30" customHeight="1">
      <c r="J713" s="9"/>
    </row>
    <row r="714" ht="30" customHeight="1">
      <c r="J714" s="15"/>
    </row>
    <row r="715" ht="30" customHeight="1">
      <c r="J715" s="47"/>
    </row>
    <row r="716" ht="30" customHeight="1">
      <c r="J716" s="8"/>
    </row>
    <row r="717" ht="30" customHeight="1">
      <c r="J717" s="8"/>
    </row>
    <row r="718" ht="30" customHeight="1">
      <c r="J718" s="8"/>
    </row>
    <row r="719" ht="30" customHeight="1">
      <c r="J719" s="8"/>
    </row>
    <row r="720" ht="30" customHeight="1">
      <c r="J720" s="8"/>
    </row>
    <row r="721" ht="30" customHeight="1">
      <c r="J721" s="20"/>
    </row>
    <row r="722" ht="30" customHeight="1">
      <c r="J722" s="8"/>
    </row>
    <row r="723" ht="30" customHeight="1">
      <c r="J723" s="8"/>
    </row>
    <row r="724" spans="10:11" ht="30" customHeight="1">
      <c r="J724" s="8"/>
      <c r="K724" s="43"/>
    </row>
    <row r="725" ht="30" customHeight="1">
      <c r="J725" s="8"/>
    </row>
    <row r="726" ht="30" customHeight="1">
      <c r="J726" s="8"/>
    </row>
    <row r="727" ht="30" customHeight="1">
      <c r="J727" s="8"/>
    </row>
    <row r="728" ht="30" customHeight="1">
      <c r="J728" s="8"/>
    </row>
    <row r="729" ht="30" customHeight="1">
      <c r="J729" s="8"/>
    </row>
    <row r="730" ht="30" customHeight="1">
      <c r="J730" s="8"/>
    </row>
    <row r="731" ht="30" customHeight="1">
      <c r="J731" s="8"/>
    </row>
    <row r="732" ht="30" customHeight="1">
      <c r="J732" s="20"/>
    </row>
    <row r="733" ht="30" customHeight="1">
      <c r="J733" s="8"/>
    </row>
    <row r="734" ht="30" customHeight="1">
      <c r="J734" s="8"/>
    </row>
    <row r="735" ht="30" customHeight="1">
      <c r="J735" s="8"/>
    </row>
    <row r="736" ht="30" customHeight="1">
      <c r="J736" s="8"/>
    </row>
    <row r="737" ht="30" customHeight="1">
      <c r="J737" s="8"/>
    </row>
    <row r="738" ht="30" customHeight="1">
      <c r="J738" s="8"/>
    </row>
    <row r="739" ht="30" customHeight="1">
      <c r="J739" s="8"/>
    </row>
    <row r="740" ht="30" customHeight="1">
      <c r="J740" s="8"/>
    </row>
    <row r="741" ht="30" customHeight="1">
      <c r="J741" s="8"/>
    </row>
    <row r="742" ht="30" customHeight="1">
      <c r="J742" s="8"/>
    </row>
    <row r="743" ht="30" customHeight="1">
      <c r="J743" s="8"/>
    </row>
    <row r="744" ht="30" customHeight="1">
      <c r="J744" s="8"/>
    </row>
    <row r="745" ht="30" customHeight="1">
      <c r="J745" s="8"/>
    </row>
    <row r="746" ht="30" customHeight="1">
      <c r="J746" s="8"/>
    </row>
    <row r="747" ht="30" customHeight="1">
      <c r="J747" s="8"/>
    </row>
    <row r="748" ht="30" customHeight="1">
      <c r="J748" s="8"/>
    </row>
    <row r="749" ht="30" customHeight="1">
      <c r="J749" s="8"/>
    </row>
    <row r="750" ht="30" customHeight="1">
      <c r="J750" s="8"/>
    </row>
    <row r="751" ht="30" customHeight="1">
      <c r="J751" s="8"/>
    </row>
    <row r="752" ht="30" customHeight="1">
      <c r="J752" s="8"/>
    </row>
    <row r="753" ht="30" customHeight="1">
      <c r="J753" s="8"/>
    </row>
    <row r="754" ht="30" customHeight="1">
      <c r="J754" s="8"/>
    </row>
    <row r="755" ht="30" customHeight="1">
      <c r="J755" s="8"/>
    </row>
    <row r="756" ht="30" customHeight="1">
      <c r="J756" s="8"/>
    </row>
    <row r="757" ht="30" customHeight="1">
      <c r="J757" s="8"/>
    </row>
    <row r="758" ht="30" customHeight="1">
      <c r="J758" s="8"/>
    </row>
    <row r="759" ht="30" customHeight="1">
      <c r="J759" s="8"/>
    </row>
    <row r="760" ht="30" customHeight="1">
      <c r="J760" s="8"/>
    </row>
    <row r="761" ht="30" customHeight="1">
      <c r="J761" s="8"/>
    </row>
    <row r="762" ht="30" customHeight="1">
      <c r="J762" s="8"/>
    </row>
    <row r="763" ht="30" customHeight="1">
      <c r="J763" s="8"/>
    </row>
    <row r="764" ht="30" customHeight="1">
      <c r="J764" s="8"/>
    </row>
    <row r="765" ht="30" customHeight="1">
      <c r="J765" s="8"/>
    </row>
    <row r="766" ht="30" customHeight="1">
      <c r="J766" s="8"/>
    </row>
    <row r="767" ht="30" customHeight="1">
      <c r="J767" s="8"/>
    </row>
    <row r="768" ht="30" customHeight="1">
      <c r="J768" s="8"/>
    </row>
    <row r="769" ht="30" customHeight="1">
      <c r="J769" s="8"/>
    </row>
    <row r="770" spans="10:11" ht="30" customHeight="1">
      <c r="J770" s="8"/>
      <c r="K770" s="43"/>
    </row>
    <row r="771" ht="30" customHeight="1">
      <c r="J771" s="8"/>
    </row>
    <row r="772" ht="30" customHeight="1">
      <c r="J772" s="8"/>
    </row>
    <row r="773" ht="30" customHeight="1">
      <c r="J773" s="8"/>
    </row>
    <row r="774" ht="30" customHeight="1">
      <c r="J774" s="8"/>
    </row>
    <row r="775" ht="30" customHeight="1">
      <c r="J775" s="8"/>
    </row>
    <row r="776" ht="30" customHeight="1">
      <c r="J776" s="8"/>
    </row>
    <row r="777" ht="30" customHeight="1">
      <c r="J777" s="8"/>
    </row>
    <row r="778" ht="30" customHeight="1">
      <c r="J778" s="8"/>
    </row>
    <row r="779" ht="30" customHeight="1">
      <c r="J779" s="8"/>
    </row>
    <row r="780" ht="30" customHeight="1">
      <c r="J780" s="8"/>
    </row>
    <row r="781" ht="30" customHeight="1">
      <c r="J781" s="8"/>
    </row>
    <row r="782" ht="30" customHeight="1">
      <c r="J782" s="8"/>
    </row>
    <row r="783" ht="30" customHeight="1">
      <c r="J783" s="8"/>
    </row>
    <row r="784" ht="30" customHeight="1">
      <c r="J784" s="8"/>
    </row>
    <row r="785" ht="30" customHeight="1">
      <c r="J785" s="8"/>
    </row>
    <row r="786" ht="30" customHeight="1">
      <c r="J786" s="8"/>
    </row>
    <row r="787" spans="10:11" ht="30" customHeight="1">
      <c r="J787" s="8"/>
      <c r="K787" s="43"/>
    </row>
    <row r="788" ht="30" customHeight="1">
      <c r="J788" s="8"/>
    </row>
    <row r="789" ht="30" customHeight="1">
      <c r="J789" s="8"/>
    </row>
    <row r="790" ht="30" customHeight="1">
      <c r="J790" s="8"/>
    </row>
    <row r="791" ht="30" customHeight="1">
      <c r="J791" s="8"/>
    </row>
    <row r="792" ht="30" customHeight="1">
      <c r="J792" s="8"/>
    </row>
    <row r="793" ht="30" customHeight="1">
      <c r="J793" s="8"/>
    </row>
    <row r="794" ht="30" customHeight="1">
      <c r="J794" s="8"/>
    </row>
    <row r="795" ht="30" customHeight="1">
      <c r="J795" s="8"/>
    </row>
    <row r="796" ht="30" customHeight="1">
      <c r="J796" s="8"/>
    </row>
    <row r="797" spans="10:11" ht="30" customHeight="1">
      <c r="J797" s="8"/>
      <c r="K797" s="43"/>
    </row>
    <row r="798" ht="30" customHeight="1">
      <c r="J798" s="8"/>
    </row>
    <row r="799" ht="30" customHeight="1">
      <c r="J799" s="8"/>
    </row>
    <row r="800" spans="10:11" ht="30" customHeight="1">
      <c r="J800" s="8"/>
      <c r="K800" s="22"/>
    </row>
    <row r="801" ht="30" customHeight="1">
      <c r="J801" s="8"/>
    </row>
    <row r="802" ht="30" customHeight="1">
      <c r="J802" s="54"/>
    </row>
    <row r="803" ht="30" customHeight="1">
      <c r="J803" s="54"/>
    </row>
    <row r="804" ht="30" customHeight="1">
      <c r="J804" s="54"/>
    </row>
    <row r="805" ht="30" customHeight="1">
      <c r="J805" s="9"/>
    </row>
    <row r="806" ht="30" customHeight="1">
      <c r="J806" s="15"/>
    </row>
    <row r="807" ht="30" customHeight="1">
      <c r="J807" s="47"/>
    </row>
    <row r="808" ht="30" customHeight="1">
      <c r="J808" s="8"/>
    </row>
    <row r="809" ht="30" customHeight="1">
      <c r="J809" s="8"/>
    </row>
    <row r="810" ht="30" customHeight="1">
      <c r="J810" s="8"/>
    </row>
    <row r="811" spans="10:11" ht="30" customHeight="1">
      <c r="J811" s="8"/>
      <c r="K811" s="53"/>
    </row>
    <row r="812" ht="30" customHeight="1">
      <c r="J812" s="8"/>
    </row>
    <row r="813" ht="30" customHeight="1">
      <c r="J813" s="8"/>
    </row>
    <row r="814" ht="30" customHeight="1">
      <c r="J814" s="8"/>
    </row>
    <row r="815" ht="30" customHeight="1">
      <c r="J815" s="8"/>
    </row>
    <row r="816" ht="30" customHeight="1">
      <c r="J816" s="8"/>
    </row>
    <row r="817" ht="30" customHeight="1">
      <c r="J817" s="8"/>
    </row>
    <row r="818" ht="30" customHeight="1">
      <c r="J818" s="8"/>
    </row>
    <row r="819" ht="30" customHeight="1">
      <c r="J819" s="8"/>
    </row>
    <row r="820" ht="30" customHeight="1">
      <c r="J820" s="8"/>
    </row>
    <row r="821" ht="30" customHeight="1">
      <c r="J821" s="8"/>
    </row>
    <row r="822" ht="30" customHeight="1">
      <c r="J822" s="8"/>
    </row>
    <row r="823" ht="30" customHeight="1">
      <c r="J823" s="8"/>
    </row>
    <row r="824" ht="30" customHeight="1">
      <c r="J824" s="8"/>
    </row>
    <row r="825" ht="30" customHeight="1">
      <c r="J825" s="8"/>
    </row>
    <row r="826" ht="30" customHeight="1">
      <c r="J826" s="8"/>
    </row>
    <row r="827" ht="30" customHeight="1">
      <c r="J827" s="8"/>
    </row>
    <row r="828" ht="30" customHeight="1">
      <c r="J828" s="8"/>
    </row>
    <row r="829" ht="30" customHeight="1">
      <c r="J829" s="8"/>
    </row>
    <row r="830" ht="30" customHeight="1">
      <c r="J830" s="8"/>
    </row>
    <row r="831" ht="30" customHeight="1">
      <c r="J831" s="8"/>
    </row>
    <row r="832" ht="30" customHeight="1">
      <c r="J832" s="8"/>
    </row>
    <row r="833" ht="30" customHeight="1">
      <c r="J833" s="8"/>
    </row>
    <row r="834" ht="30" customHeight="1">
      <c r="J834" s="8"/>
    </row>
    <row r="835" ht="30" customHeight="1">
      <c r="J835" s="8"/>
    </row>
    <row r="836" ht="30" customHeight="1">
      <c r="J836" s="8"/>
    </row>
    <row r="837" ht="30" customHeight="1">
      <c r="J837" s="8"/>
    </row>
    <row r="838" ht="30" customHeight="1">
      <c r="J838" s="8"/>
    </row>
    <row r="839" ht="30" customHeight="1">
      <c r="J839" s="8"/>
    </row>
    <row r="840" ht="30" customHeight="1">
      <c r="J840" s="20"/>
    </row>
    <row r="841" ht="30" customHeight="1">
      <c r="J841" s="8"/>
    </row>
    <row r="842" ht="30" customHeight="1">
      <c r="J842" s="8"/>
    </row>
    <row r="843" ht="30" customHeight="1">
      <c r="J843" s="8"/>
    </row>
    <row r="844" ht="30" customHeight="1">
      <c r="J844" s="8"/>
    </row>
    <row r="845" ht="30" customHeight="1">
      <c r="J845" s="8"/>
    </row>
    <row r="846" ht="30" customHeight="1">
      <c r="J846" s="8"/>
    </row>
    <row r="847" ht="30" customHeight="1">
      <c r="J847" s="8"/>
    </row>
    <row r="848" ht="30" customHeight="1">
      <c r="J848" s="8"/>
    </row>
    <row r="849" ht="30" customHeight="1">
      <c r="J849" s="8"/>
    </row>
    <row r="850" ht="30" customHeight="1">
      <c r="J850" s="8"/>
    </row>
    <row r="851" ht="30" customHeight="1">
      <c r="J851" s="8"/>
    </row>
    <row r="852" ht="30" customHeight="1">
      <c r="J852" s="8"/>
    </row>
    <row r="853" ht="30" customHeight="1">
      <c r="J853" s="8"/>
    </row>
    <row r="854" ht="30" customHeight="1">
      <c r="J854" s="8"/>
    </row>
    <row r="855" ht="30" customHeight="1">
      <c r="J855" s="8"/>
    </row>
    <row r="856" ht="30" customHeight="1">
      <c r="J856" s="8"/>
    </row>
    <row r="857" ht="30" customHeight="1">
      <c r="J857" s="8"/>
    </row>
    <row r="858" ht="30" customHeight="1">
      <c r="J858" s="8"/>
    </row>
    <row r="859" ht="30" customHeight="1">
      <c r="J859" s="8"/>
    </row>
    <row r="860" ht="30" customHeight="1">
      <c r="J860" s="8"/>
    </row>
    <row r="861" ht="30" customHeight="1">
      <c r="J861" s="8"/>
    </row>
    <row r="862" ht="30" customHeight="1">
      <c r="J862" s="8"/>
    </row>
    <row r="863" ht="30" customHeight="1">
      <c r="J863" s="8"/>
    </row>
    <row r="864" ht="30" customHeight="1">
      <c r="J864" s="8"/>
    </row>
    <row r="865" ht="30" customHeight="1">
      <c r="J865" s="8"/>
    </row>
    <row r="866" ht="30" customHeight="1">
      <c r="J866" s="8"/>
    </row>
    <row r="867" ht="30" customHeight="1">
      <c r="J867" s="8"/>
    </row>
    <row r="868" ht="30" customHeight="1">
      <c r="J868" s="8"/>
    </row>
    <row r="869" ht="30" customHeight="1">
      <c r="J869" s="8"/>
    </row>
    <row r="870" ht="30" customHeight="1">
      <c r="J870" s="8"/>
    </row>
    <row r="871" ht="30" customHeight="1">
      <c r="J871" s="8"/>
    </row>
    <row r="872" ht="30" customHeight="1">
      <c r="J872" s="8"/>
    </row>
    <row r="873" ht="30" customHeight="1">
      <c r="J873" s="17"/>
    </row>
    <row r="874" ht="30" customHeight="1">
      <c r="J874" s="8"/>
    </row>
    <row r="875" ht="30" customHeight="1">
      <c r="J875" s="8"/>
    </row>
    <row r="876" ht="30" customHeight="1">
      <c r="J876" s="8"/>
    </row>
    <row r="877" ht="30" customHeight="1">
      <c r="J877" s="8"/>
    </row>
    <row r="878" ht="30" customHeight="1">
      <c r="J878" s="8"/>
    </row>
    <row r="879" ht="30" customHeight="1">
      <c r="J879" s="8"/>
    </row>
    <row r="880" ht="30" customHeight="1">
      <c r="J880" s="8"/>
    </row>
    <row r="881" ht="30" customHeight="1">
      <c r="J881" s="8"/>
    </row>
    <row r="882" ht="30" customHeight="1">
      <c r="J882" s="8"/>
    </row>
    <row r="883" ht="30" customHeight="1">
      <c r="J883" s="8"/>
    </row>
    <row r="884" ht="30" customHeight="1">
      <c r="J884" s="20"/>
    </row>
    <row r="885" ht="30" customHeight="1">
      <c r="J885" s="8"/>
    </row>
    <row r="886" ht="30" customHeight="1">
      <c r="J886" s="8"/>
    </row>
    <row r="887" ht="30" customHeight="1">
      <c r="J887" s="38"/>
    </row>
    <row r="888" ht="30" customHeight="1">
      <c r="J888" s="38"/>
    </row>
    <row r="889" ht="30" customHeight="1">
      <c r="J889" s="41"/>
    </row>
    <row r="890" ht="30" customHeight="1">
      <c r="J890" s="41"/>
    </row>
    <row r="891" ht="30" customHeight="1">
      <c r="J891" s="18"/>
    </row>
    <row r="892" ht="30" customHeight="1">
      <c r="J892" s="45"/>
    </row>
    <row r="893" ht="30" customHeight="1">
      <c r="J893" s="8"/>
    </row>
    <row r="894" ht="30" customHeight="1">
      <c r="J894" s="8"/>
    </row>
    <row r="895" ht="30" customHeight="1">
      <c r="J895" s="8"/>
    </row>
    <row r="896" ht="30" customHeight="1">
      <c r="J896" s="8"/>
    </row>
    <row r="897" ht="30" customHeight="1">
      <c r="J897" s="8"/>
    </row>
    <row r="898" ht="30" customHeight="1">
      <c r="J898" s="8"/>
    </row>
    <row r="899" ht="30" customHeight="1">
      <c r="J899" s="8"/>
    </row>
    <row r="900" ht="30" customHeight="1">
      <c r="J900" s="8"/>
    </row>
    <row r="901" ht="30" customHeight="1">
      <c r="J901" s="8"/>
    </row>
    <row r="902" ht="30" customHeight="1">
      <c r="J902" s="8"/>
    </row>
    <row r="903" ht="30" customHeight="1">
      <c r="J903" s="8"/>
    </row>
    <row r="904" ht="30" customHeight="1">
      <c r="J904" s="8"/>
    </row>
    <row r="905" ht="30" customHeight="1">
      <c r="J905" s="8"/>
    </row>
    <row r="906" ht="30" customHeight="1">
      <c r="J906" s="8"/>
    </row>
    <row r="907" ht="30" customHeight="1">
      <c r="J907" s="8"/>
    </row>
    <row r="908" ht="30" customHeight="1">
      <c r="J908" s="8"/>
    </row>
    <row r="909" ht="30" customHeight="1">
      <c r="J909" s="8"/>
    </row>
    <row r="910" ht="30" customHeight="1">
      <c r="J910" s="8"/>
    </row>
    <row r="911" ht="30" customHeight="1">
      <c r="J911" s="8"/>
    </row>
    <row r="912" ht="30" customHeight="1">
      <c r="J912" s="8"/>
    </row>
    <row r="913" ht="30" customHeight="1">
      <c r="J913" s="8"/>
    </row>
    <row r="914" ht="30" customHeight="1">
      <c r="J914" s="8"/>
    </row>
    <row r="915" ht="30" customHeight="1">
      <c r="J915" s="8"/>
    </row>
    <row r="916" ht="30" customHeight="1">
      <c r="J916" s="8"/>
    </row>
    <row r="917" ht="30" customHeight="1">
      <c r="J917" s="8"/>
    </row>
    <row r="918" ht="30" customHeight="1">
      <c r="J918" s="8"/>
    </row>
    <row r="919" spans="10:11" ht="30" customHeight="1">
      <c r="J919" s="8"/>
      <c r="K919" s="22"/>
    </row>
    <row r="920" ht="30" customHeight="1">
      <c r="J920" s="8"/>
    </row>
    <row r="921" ht="27" customHeight="1">
      <c r="J921" s="8"/>
    </row>
    <row r="922" ht="27" customHeight="1">
      <c r="J922" s="8"/>
    </row>
    <row r="923" ht="27" customHeight="1">
      <c r="J923" s="8"/>
    </row>
    <row r="924" ht="27" customHeight="1">
      <c r="J924" s="8"/>
    </row>
    <row r="925" ht="27" customHeight="1">
      <c r="J925" s="8"/>
    </row>
    <row r="926" ht="27" customHeight="1">
      <c r="J926" s="8"/>
    </row>
    <row r="927" ht="27" customHeight="1">
      <c r="J927" s="8"/>
    </row>
    <row r="928" ht="27" customHeight="1">
      <c r="J928" s="8"/>
    </row>
    <row r="929" ht="27" customHeight="1">
      <c r="J929" s="8"/>
    </row>
    <row r="930" ht="27" customHeight="1">
      <c r="J930" s="8"/>
    </row>
    <row r="931" ht="27" customHeight="1">
      <c r="J931" s="8"/>
    </row>
    <row r="932" ht="27" customHeight="1">
      <c r="J932" s="8"/>
    </row>
    <row r="933" ht="27" customHeight="1">
      <c r="J933" s="8"/>
    </row>
    <row r="934" ht="27" customHeight="1">
      <c r="J934" s="8"/>
    </row>
    <row r="935" ht="27" customHeight="1">
      <c r="J935" s="8"/>
    </row>
    <row r="936" ht="27" customHeight="1">
      <c r="J936" s="8"/>
    </row>
    <row r="937" ht="27" customHeight="1">
      <c r="J937" s="8"/>
    </row>
    <row r="938" ht="27" customHeight="1">
      <c r="J938" s="8"/>
    </row>
    <row r="939" ht="27" customHeight="1">
      <c r="J939" s="8"/>
    </row>
    <row r="940" ht="27" customHeight="1">
      <c r="J940" s="8"/>
    </row>
    <row r="941" ht="27" customHeight="1">
      <c r="J941" s="8"/>
    </row>
    <row r="942" ht="27" customHeight="1">
      <c r="J942" s="8"/>
    </row>
    <row r="943" ht="27" customHeight="1">
      <c r="J943" s="8"/>
    </row>
    <row r="944" ht="27" customHeight="1">
      <c r="J944" s="8"/>
    </row>
    <row r="945" ht="27" customHeight="1">
      <c r="J945" s="8"/>
    </row>
    <row r="946" ht="27" customHeight="1">
      <c r="J946" s="8"/>
    </row>
    <row r="947" ht="27" customHeight="1">
      <c r="J947" s="8"/>
    </row>
    <row r="948" ht="27" customHeight="1">
      <c r="J948" s="8"/>
    </row>
    <row r="949" ht="27" customHeight="1">
      <c r="J949" s="8"/>
    </row>
    <row r="950" ht="27" customHeight="1">
      <c r="J950" s="8"/>
    </row>
    <row r="951" ht="27" customHeight="1">
      <c r="J951" s="8"/>
    </row>
    <row r="952" spans="10:11" ht="27" customHeight="1">
      <c r="J952" s="8"/>
      <c r="K952" s="43"/>
    </row>
    <row r="953" ht="27" customHeight="1">
      <c r="J953" s="8"/>
    </row>
    <row r="954" ht="27" customHeight="1">
      <c r="J954" s="8"/>
    </row>
    <row r="955" ht="27" customHeight="1">
      <c r="J955" s="8"/>
    </row>
    <row r="956" ht="27" customHeight="1">
      <c r="J956" s="8"/>
    </row>
    <row r="957" ht="27" customHeight="1">
      <c r="J957" s="20"/>
    </row>
    <row r="958" ht="27" customHeight="1">
      <c r="J958" s="8"/>
    </row>
    <row r="959" ht="27" customHeight="1">
      <c r="J959" s="9"/>
    </row>
    <row r="960" ht="19.5" customHeight="1">
      <c r="J960" s="9"/>
    </row>
    <row r="961" ht="19.5" customHeight="1">
      <c r="J961" s="12"/>
    </row>
    <row r="962" ht="19.5" customHeight="1">
      <c r="J962" s="12"/>
    </row>
    <row r="963" spans="10:11" ht="19.5" customHeight="1">
      <c r="J963" s="12"/>
      <c r="K963" s="22"/>
    </row>
    <row r="964" ht="19.5" customHeight="1">
      <c r="J964" s="12"/>
    </row>
    <row r="965" ht="19.5" customHeight="1">
      <c r="J965" s="12"/>
    </row>
    <row r="966" ht="19.5" customHeight="1">
      <c r="J966" s="12"/>
    </row>
    <row r="967" ht="19.5" customHeight="1">
      <c r="J967" s="9"/>
    </row>
    <row r="968" ht="19.5" customHeight="1">
      <c r="J968" s="9"/>
    </row>
    <row r="969" ht="19.5" customHeight="1">
      <c r="J969" s="18"/>
    </row>
    <row r="970" ht="19.5" customHeight="1">
      <c r="J970" s="47"/>
    </row>
    <row r="971" spans="10:11" ht="19.5" customHeight="1">
      <c r="J971" s="8"/>
      <c r="K971" s="22"/>
    </row>
    <row r="972" ht="19.5" customHeight="1">
      <c r="J972" s="8"/>
    </row>
    <row r="973" ht="19.5" customHeight="1">
      <c r="J973" s="8"/>
    </row>
    <row r="974" ht="19.5" customHeight="1">
      <c r="J974" s="8"/>
    </row>
    <row r="975" ht="19.5" customHeight="1">
      <c r="J975" s="8"/>
    </row>
    <row r="976" ht="19.5" customHeight="1">
      <c r="J976" s="8"/>
    </row>
    <row r="977" ht="19.5" customHeight="1">
      <c r="J977" s="8"/>
    </row>
    <row r="978" ht="19.5" customHeight="1">
      <c r="J978" s="8"/>
    </row>
    <row r="979" ht="19.5" customHeight="1">
      <c r="J979" s="20"/>
    </row>
    <row r="980" ht="19.5" customHeight="1">
      <c r="J980" s="8"/>
    </row>
    <row r="981" ht="19.5" customHeight="1">
      <c r="J981" s="8"/>
    </row>
    <row r="982" ht="19.5" customHeight="1">
      <c r="J982" s="8"/>
    </row>
    <row r="983" ht="19.5" customHeight="1">
      <c r="J983" s="8"/>
    </row>
    <row r="984" ht="19.5" customHeight="1">
      <c r="J984" s="8"/>
    </row>
    <row r="985" ht="19.5" customHeight="1">
      <c r="J985" s="8"/>
    </row>
    <row r="986" ht="19.5" customHeight="1">
      <c r="J986" s="8"/>
    </row>
    <row r="987" ht="19.5" customHeight="1">
      <c r="J987" s="8"/>
    </row>
    <row r="988" ht="19.5" customHeight="1">
      <c r="J988" s="8"/>
    </row>
    <row r="989" ht="19.5" customHeight="1">
      <c r="J989" s="8"/>
    </row>
    <row r="990" ht="19.5" customHeight="1">
      <c r="J990" s="8"/>
    </row>
    <row r="991" ht="19.5" customHeight="1">
      <c r="J991" s="8"/>
    </row>
    <row r="992" ht="19.5" customHeight="1">
      <c r="J992" s="8"/>
    </row>
    <row r="993" ht="19.5" customHeight="1">
      <c r="J993" s="8"/>
    </row>
    <row r="994" ht="19.5" customHeight="1">
      <c r="J994" s="8"/>
    </row>
    <row r="995" ht="19.5" customHeight="1">
      <c r="J995" s="8"/>
    </row>
    <row r="996" ht="19.5" customHeight="1">
      <c r="J996" s="8"/>
    </row>
    <row r="997" ht="19.5" customHeight="1">
      <c r="J997" s="8"/>
    </row>
    <row r="998" ht="19.5" customHeight="1">
      <c r="J998" s="8"/>
    </row>
    <row r="999" ht="19.5" customHeight="1">
      <c r="J999" s="8"/>
    </row>
    <row r="1000" ht="19.5" customHeight="1">
      <c r="J1000" s="8"/>
    </row>
    <row r="1001" ht="19.5" customHeight="1">
      <c r="J1001" s="8"/>
    </row>
    <row r="1002" ht="19.5" customHeight="1">
      <c r="J1002" s="8"/>
    </row>
    <row r="1003" ht="19.5" customHeight="1">
      <c r="J1003" s="8"/>
    </row>
    <row r="1004" ht="19.5" customHeight="1">
      <c r="J1004" s="8"/>
    </row>
    <row r="1005" ht="19.5" customHeight="1">
      <c r="J1005" s="8"/>
    </row>
    <row r="1006" ht="19.5" customHeight="1">
      <c r="J1006" s="8"/>
    </row>
    <row r="1007" ht="19.5" customHeight="1">
      <c r="J1007" s="8"/>
    </row>
    <row r="1008" ht="19.5" customHeight="1">
      <c r="J1008" s="8"/>
    </row>
    <row r="1009" ht="19.5" customHeight="1">
      <c r="J1009" s="8"/>
    </row>
    <row r="1010" ht="19.5" customHeight="1">
      <c r="J1010" s="8"/>
    </row>
    <row r="1011" ht="19.5" customHeight="1">
      <c r="J1011" s="8"/>
    </row>
    <row r="1012" ht="19.5" customHeight="1">
      <c r="J1012" s="8"/>
    </row>
    <row r="1013" ht="19.5" customHeight="1">
      <c r="J1013" s="8"/>
    </row>
    <row r="1014" ht="19.5" customHeight="1">
      <c r="J1014" s="8"/>
    </row>
    <row r="1015" ht="19.5" customHeight="1">
      <c r="J1015" s="8"/>
    </row>
    <row r="1016" ht="19.5" customHeight="1">
      <c r="J1016" s="8"/>
    </row>
    <row r="1017" ht="19.5" customHeight="1">
      <c r="J1017" s="8"/>
    </row>
    <row r="1018" ht="19.5" customHeight="1">
      <c r="J1018" s="8"/>
    </row>
    <row r="1019" ht="19.5" customHeight="1">
      <c r="J1019" s="8"/>
    </row>
    <row r="1020" ht="19.5" customHeight="1">
      <c r="J1020" s="8"/>
    </row>
    <row r="1021" ht="19.5" customHeight="1">
      <c r="J1021" s="8"/>
    </row>
    <row r="1022" ht="19.5" customHeight="1">
      <c r="J1022" s="8"/>
    </row>
    <row r="1023" ht="19.5" customHeight="1">
      <c r="J1023" s="8"/>
    </row>
    <row r="1024" ht="19.5" customHeight="1">
      <c r="J1024" s="8"/>
    </row>
    <row r="1025" ht="19.5" customHeight="1">
      <c r="J1025" s="8"/>
    </row>
    <row r="1026" ht="19.5" customHeight="1">
      <c r="J1026" s="8"/>
    </row>
    <row r="1027" ht="19.5" customHeight="1">
      <c r="J1027" s="8"/>
    </row>
    <row r="1028" ht="19.5" customHeight="1">
      <c r="J1028" s="8"/>
    </row>
    <row r="1029" ht="19.5" customHeight="1">
      <c r="J1029" s="8"/>
    </row>
    <row r="1030" ht="19.5" customHeight="1">
      <c r="J1030" s="8"/>
    </row>
    <row r="1031" ht="19.5" customHeight="1">
      <c r="J1031" s="8"/>
    </row>
    <row r="1032" ht="19.5" customHeight="1">
      <c r="J1032" s="8"/>
    </row>
    <row r="1033" ht="19.5" customHeight="1">
      <c r="J1033" s="8"/>
    </row>
    <row r="1034" ht="19.5" customHeight="1">
      <c r="J1034" s="8"/>
    </row>
    <row r="1035" ht="19.5" customHeight="1">
      <c r="J1035" s="8"/>
    </row>
    <row r="1036" spans="10:11" ht="19.5" customHeight="1">
      <c r="J1036" s="8"/>
      <c r="K1036" s="22"/>
    </row>
    <row r="1037" ht="19.5" customHeight="1">
      <c r="J1037" s="8"/>
    </row>
    <row r="1038" ht="19.5" customHeight="1">
      <c r="J1038" s="8"/>
    </row>
    <row r="1039" ht="19.5" customHeight="1">
      <c r="J1039" s="8"/>
    </row>
    <row r="1040" ht="19.5" customHeight="1">
      <c r="J1040" s="9"/>
    </row>
    <row r="1041" ht="19.5" customHeight="1">
      <c r="J1041" s="9"/>
    </row>
    <row r="1042" spans="10:11" ht="19.5" customHeight="1">
      <c r="J1042" s="9"/>
      <c r="K1042" s="43"/>
    </row>
    <row r="1043" ht="19.5" customHeight="1">
      <c r="J1043" s="9"/>
    </row>
    <row r="1058" ht="19.5" customHeight="1">
      <c r="K1058" s="22"/>
    </row>
    <row r="1103" ht="19.5" customHeight="1">
      <c r="K1103" s="43"/>
    </row>
    <row r="1116" ht="19.5" customHeight="1">
      <c r="K1116" s="43"/>
    </row>
  </sheetData>
  <sheetProtection/>
  <autoFilter ref="A3:A417"/>
  <mergeCells count="441">
    <mergeCell ref="A331:C331"/>
    <mergeCell ref="A73:I73"/>
    <mergeCell ref="A102:I102"/>
    <mergeCell ref="A223:I223"/>
    <mergeCell ref="A373:I373"/>
    <mergeCell ref="A242:C242"/>
    <mergeCell ref="D236:H236"/>
    <mergeCell ref="A403:C403"/>
    <mergeCell ref="A394:C394"/>
    <mergeCell ref="A195:C195"/>
    <mergeCell ref="A196:C196"/>
    <mergeCell ref="A197:I197"/>
    <mergeCell ref="A198:C198"/>
    <mergeCell ref="A343:C343"/>
    <mergeCell ref="A170:C170"/>
    <mergeCell ref="A131:C131"/>
    <mergeCell ref="A133:C133"/>
    <mergeCell ref="D180:H180"/>
    <mergeCell ref="B180:B181"/>
    <mergeCell ref="D335:H335"/>
    <mergeCell ref="A224:C224"/>
    <mergeCell ref="A259:C259"/>
    <mergeCell ref="A265:C265"/>
    <mergeCell ref="A268:C268"/>
    <mergeCell ref="D86:H86"/>
    <mergeCell ref="A185:I185"/>
    <mergeCell ref="A178:C178"/>
    <mergeCell ref="A167:C167"/>
    <mergeCell ref="A191:C191"/>
    <mergeCell ref="A165:I165"/>
    <mergeCell ref="I145:I146"/>
    <mergeCell ref="A146:D146"/>
    <mergeCell ref="A89:C89"/>
    <mergeCell ref="A117:C117"/>
    <mergeCell ref="A76:I76"/>
    <mergeCell ref="A103:C103"/>
    <mergeCell ref="A98:C98"/>
    <mergeCell ref="A95:C95"/>
    <mergeCell ref="A12:I12"/>
    <mergeCell ref="A54:C54"/>
    <mergeCell ref="A53:I53"/>
    <mergeCell ref="A77:C77"/>
    <mergeCell ref="I61:I62"/>
    <mergeCell ref="A74:C74"/>
    <mergeCell ref="A23:C23"/>
    <mergeCell ref="A319:C319"/>
    <mergeCell ref="A267:C267"/>
    <mergeCell ref="A104:C104"/>
    <mergeCell ref="I153:I154"/>
    <mergeCell ref="I86:I87"/>
    <mergeCell ref="I115:I116"/>
    <mergeCell ref="A302:C302"/>
    <mergeCell ref="A11:C11"/>
    <mergeCell ref="C153:C154"/>
    <mergeCell ref="A66:I66"/>
    <mergeCell ref="B7:B8"/>
    <mergeCell ref="D7:H7"/>
    <mergeCell ref="A7:A8"/>
    <mergeCell ref="A16:C16"/>
    <mergeCell ref="A17:C17"/>
    <mergeCell ref="A24:I24"/>
    <mergeCell ref="A21:C21"/>
    <mergeCell ref="A1:I1"/>
    <mergeCell ref="A2:I2"/>
    <mergeCell ref="A3:I3"/>
    <mergeCell ref="A4:I4"/>
    <mergeCell ref="A9:C9"/>
    <mergeCell ref="C7:C8"/>
    <mergeCell ref="A5:I5"/>
    <mergeCell ref="I7:I8"/>
    <mergeCell ref="A6:I6"/>
    <mergeCell ref="A400:C400"/>
    <mergeCell ref="A10:C10"/>
    <mergeCell ref="A22:C22"/>
    <mergeCell ref="A360:C360"/>
    <mergeCell ref="A20:C20"/>
    <mergeCell ref="A309:C309"/>
    <mergeCell ref="A15:C15"/>
    <mergeCell ref="A19:C19"/>
    <mergeCell ref="A399:C399"/>
    <mergeCell ref="A398:C398"/>
    <mergeCell ref="A372:C372"/>
    <mergeCell ref="A389:I389"/>
    <mergeCell ref="I390:I391"/>
    <mergeCell ref="A13:C13"/>
    <mergeCell ref="A14:C14"/>
    <mergeCell ref="A18:C18"/>
    <mergeCell ref="A25:C25"/>
    <mergeCell ref="A183:C183"/>
    <mergeCell ref="A245:C245"/>
    <mergeCell ref="A392:C392"/>
    <mergeCell ref="A371:C371"/>
    <mergeCell ref="A396:C396"/>
    <mergeCell ref="A381:C381"/>
    <mergeCell ref="A390:A391"/>
    <mergeCell ref="B257:B258"/>
    <mergeCell ref="A254:C254"/>
    <mergeCell ref="A248:C248"/>
    <mergeCell ref="A330:C330"/>
    <mergeCell ref="A369:C369"/>
    <mergeCell ref="A341:C341"/>
    <mergeCell ref="A247:C247"/>
    <mergeCell ref="A323:C323"/>
    <mergeCell ref="A144:C144"/>
    <mergeCell ref="A166:C166"/>
    <mergeCell ref="A160:C160"/>
    <mergeCell ref="A262:I262"/>
    <mergeCell ref="A274:C274"/>
    <mergeCell ref="A250:C250"/>
    <mergeCell ref="A212:C212"/>
    <mergeCell ref="A213:C213"/>
    <mergeCell ref="A370:C370"/>
    <mergeCell ref="A374:C374"/>
    <mergeCell ref="A164:C164"/>
    <mergeCell ref="A269:C269"/>
    <mergeCell ref="A186:C186"/>
    <mergeCell ref="A222:C222"/>
    <mergeCell ref="A304:C304"/>
    <mergeCell ref="A238:C238"/>
    <mergeCell ref="A215:C215"/>
    <mergeCell ref="A219:C219"/>
    <mergeCell ref="A240:C240"/>
    <mergeCell ref="A239:C239"/>
    <mergeCell ref="A227:C227"/>
    <mergeCell ref="A234:C234"/>
    <mergeCell ref="A216:C216"/>
    <mergeCell ref="A225:C225"/>
    <mergeCell ref="A385:C385"/>
    <mergeCell ref="A375:C375"/>
    <mergeCell ref="A382:C382"/>
    <mergeCell ref="D390:H390"/>
    <mergeCell ref="A386:C386"/>
    <mergeCell ref="A376:I376"/>
    <mergeCell ref="A383:C383"/>
    <mergeCell ref="A151:I151"/>
    <mergeCell ref="A188:C188"/>
    <mergeCell ref="A182:C182"/>
    <mergeCell ref="A180:A181"/>
    <mergeCell ref="A163:C163"/>
    <mergeCell ref="A155:C155"/>
    <mergeCell ref="B153:B154"/>
    <mergeCell ref="A153:A154"/>
    <mergeCell ref="A179:I179"/>
    <mergeCell ref="A152:I152"/>
    <mergeCell ref="A174:C174"/>
    <mergeCell ref="C180:C181"/>
    <mergeCell ref="A169:C169"/>
    <mergeCell ref="I180:I181"/>
    <mergeCell ref="A139:C139"/>
    <mergeCell ref="A138:I138"/>
    <mergeCell ref="A175:C175"/>
    <mergeCell ref="A171:C171"/>
    <mergeCell ref="A168:C168"/>
    <mergeCell ref="A142:C142"/>
    <mergeCell ref="A159:C159"/>
    <mergeCell ref="A134:C134"/>
    <mergeCell ref="A145:D145"/>
    <mergeCell ref="A147:D147"/>
    <mergeCell ref="A135:I135"/>
    <mergeCell ref="A126:C126"/>
    <mergeCell ref="A136:C136"/>
    <mergeCell ref="A129:I129"/>
    <mergeCell ref="A127:C127"/>
    <mergeCell ref="A100:C100"/>
    <mergeCell ref="A105:C105"/>
    <mergeCell ref="A88:C88"/>
    <mergeCell ref="A90:C90"/>
    <mergeCell ref="A115:A116"/>
    <mergeCell ref="A109:C109"/>
    <mergeCell ref="A112:C112"/>
    <mergeCell ref="A107:C107"/>
    <mergeCell ref="A110:C110"/>
    <mergeCell ref="B115:B116"/>
    <mergeCell ref="A75:C75"/>
    <mergeCell ref="A78:C78"/>
    <mergeCell ref="A79:C79"/>
    <mergeCell ref="A56:C56"/>
    <mergeCell ref="A57:C57"/>
    <mergeCell ref="A61:A62"/>
    <mergeCell ref="A46:C46"/>
    <mergeCell ref="D61:H61"/>
    <mergeCell ref="B61:B62"/>
    <mergeCell ref="A28:C28"/>
    <mergeCell ref="A29:C29"/>
    <mergeCell ref="A33:C33"/>
    <mergeCell ref="A37:C37"/>
    <mergeCell ref="C35:C36"/>
    <mergeCell ref="A32:C32"/>
    <mergeCell ref="A35:A36"/>
    <mergeCell ref="A34:I34"/>
    <mergeCell ref="I35:I36"/>
    <mergeCell ref="B35:B36"/>
    <mergeCell ref="A190:C190"/>
    <mergeCell ref="D115:H115"/>
    <mergeCell ref="A91:C91"/>
    <mergeCell ref="A92:C92"/>
    <mergeCell ref="B86:B87"/>
    <mergeCell ref="A113:C113"/>
    <mergeCell ref="A111:C111"/>
    <mergeCell ref="A114:I114"/>
    <mergeCell ref="A172:C172"/>
    <mergeCell ref="A143:C143"/>
    <mergeCell ref="A141:C141"/>
    <mergeCell ref="A118:C118"/>
    <mergeCell ref="A123:C123"/>
    <mergeCell ref="D153:H153"/>
    <mergeCell ref="A132:I132"/>
    <mergeCell ref="A130:C130"/>
    <mergeCell ref="A38:C38"/>
    <mergeCell ref="A44:C44"/>
    <mergeCell ref="A45:C45"/>
    <mergeCell ref="A49:C49"/>
    <mergeCell ref="A47:C47"/>
    <mergeCell ref="A59:C59"/>
    <mergeCell ref="A48:C48"/>
    <mergeCell ref="A58:C58"/>
    <mergeCell ref="A51:C51"/>
    <mergeCell ref="A50:C50"/>
    <mergeCell ref="C61:C62"/>
    <mergeCell ref="A64:C64"/>
    <mergeCell ref="A63:C63"/>
    <mergeCell ref="A86:A87"/>
    <mergeCell ref="A60:I60"/>
    <mergeCell ref="A55:C55"/>
    <mergeCell ref="C86:C87"/>
    <mergeCell ref="A72:C72"/>
    <mergeCell ref="A81:C81"/>
    <mergeCell ref="A68:C68"/>
    <mergeCell ref="A124:C124"/>
    <mergeCell ref="A122:C122"/>
    <mergeCell ref="A119:C119"/>
    <mergeCell ref="A125:C125"/>
    <mergeCell ref="A70:C70"/>
    <mergeCell ref="A69:C69"/>
    <mergeCell ref="A94:C94"/>
    <mergeCell ref="A101:C101"/>
    <mergeCell ref="A84:C84"/>
    <mergeCell ref="A93:C93"/>
    <mergeCell ref="A97:C97"/>
    <mergeCell ref="A82:C82"/>
    <mergeCell ref="A85:I85"/>
    <mergeCell ref="A96:C96"/>
    <mergeCell ref="B236:B237"/>
    <mergeCell ref="C236:C237"/>
    <mergeCell ref="A236:A237"/>
    <mergeCell ref="A173:C173"/>
    <mergeCell ref="A176:C176"/>
    <mergeCell ref="A177:C177"/>
    <mergeCell ref="A193:C193"/>
    <mergeCell ref="A192:C192"/>
    <mergeCell ref="A207:I207"/>
    <mergeCell ref="A206:C206"/>
    <mergeCell ref="I208:I209"/>
    <mergeCell ref="B208:B209"/>
    <mergeCell ref="A208:A209"/>
    <mergeCell ref="D208:H208"/>
    <mergeCell ref="A201:C201"/>
    <mergeCell ref="A202:C202"/>
    <mergeCell ref="A416:I416"/>
    <mergeCell ref="A380:C380"/>
    <mergeCell ref="A228:C228"/>
    <mergeCell ref="I236:I237"/>
    <mergeCell ref="A350:C350"/>
    <mergeCell ref="A226:I226"/>
    <mergeCell ref="A229:C229"/>
    <mergeCell ref="A230:C230"/>
    <mergeCell ref="C390:C391"/>
    <mergeCell ref="A384:C384"/>
    <mergeCell ref="A231:C231"/>
    <mergeCell ref="A232:C232"/>
    <mergeCell ref="A244:C244"/>
    <mergeCell ref="A249:C249"/>
    <mergeCell ref="A246:C246"/>
    <mergeCell ref="C257:C258"/>
    <mergeCell ref="A257:A258"/>
    <mergeCell ref="A255:C255"/>
    <mergeCell ref="A252:C252"/>
    <mergeCell ref="A251:C251"/>
    <mergeCell ref="A253:C253"/>
    <mergeCell ref="A256:I256"/>
    <mergeCell ref="D257:H257"/>
    <mergeCell ref="A295:C295"/>
    <mergeCell ref="A297:C297"/>
    <mergeCell ref="A273:C273"/>
    <mergeCell ref="A276:I276"/>
    <mergeCell ref="A277:C277"/>
    <mergeCell ref="A280:C280"/>
    <mergeCell ref="A287:I287"/>
    <mergeCell ref="A293:I293"/>
    <mergeCell ref="A263:C263"/>
    <mergeCell ref="A271:C271"/>
    <mergeCell ref="I257:I258"/>
    <mergeCell ref="A261:C261"/>
    <mergeCell ref="A284:D284"/>
    <mergeCell ref="A285:D285"/>
    <mergeCell ref="A281:C281"/>
    <mergeCell ref="A278:C278"/>
    <mergeCell ref="A298:C298"/>
    <mergeCell ref="A299:C299"/>
    <mergeCell ref="A305:C305"/>
    <mergeCell ref="A264:C264"/>
    <mergeCell ref="A279:C279"/>
    <mergeCell ref="A266:C266"/>
    <mergeCell ref="A272:C272"/>
    <mergeCell ref="A270:C270"/>
    <mergeCell ref="A292:C292"/>
    <mergeCell ref="B288:B289"/>
    <mergeCell ref="C288:C289"/>
    <mergeCell ref="I288:I290"/>
    <mergeCell ref="I283:I284"/>
    <mergeCell ref="A282:C282"/>
    <mergeCell ref="A286:I286"/>
    <mergeCell ref="A288:A289"/>
    <mergeCell ref="A290:C290"/>
    <mergeCell ref="A291:C291"/>
    <mergeCell ref="A310:C310"/>
    <mergeCell ref="A301:C301"/>
    <mergeCell ref="A300:C300"/>
    <mergeCell ref="A303:C303"/>
    <mergeCell ref="A308:C308"/>
    <mergeCell ref="A315:C315"/>
    <mergeCell ref="A311:I311"/>
    <mergeCell ref="A306:C306"/>
    <mergeCell ref="A307:C307"/>
    <mergeCell ref="I312:I313"/>
    <mergeCell ref="A326:C326"/>
    <mergeCell ref="A318:C318"/>
    <mergeCell ref="B312:B313"/>
    <mergeCell ref="C312:C313"/>
    <mergeCell ref="A312:A313"/>
    <mergeCell ref="A314:C314"/>
    <mergeCell ref="A317:I317"/>
    <mergeCell ref="A316:C316"/>
    <mergeCell ref="D312:H312"/>
    <mergeCell ref="A324:C324"/>
    <mergeCell ref="A334:I334"/>
    <mergeCell ref="A322:C322"/>
    <mergeCell ref="I335:I336"/>
    <mergeCell ref="C335:C336"/>
    <mergeCell ref="A332:C332"/>
    <mergeCell ref="B335:B336"/>
    <mergeCell ref="A333:C333"/>
    <mergeCell ref="A335:A336"/>
    <mergeCell ref="A325:C325"/>
    <mergeCell ref="A327:C327"/>
    <mergeCell ref="A344:C344"/>
    <mergeCell ref="A339:C339"/>
    <mergeCell ref="A351:C351"/>
    <mergeCell ref="A348:C348"/>
    <mergeCell ref="A363:C363"/>
    <mergeCell ref="A362:I362"/>
    <mergeCell ref="A342:C342"/>
    <mergeCell ref="A347:C347"/>
    <mergeCell ref="A340:I340"/>
    <mergeCell ref="A354:C354"/>
    <mergeCell ref="I356:I357"/>
    <mergeCell ref="A353:C353"/>
    <mergeCell ref="B356:B357"/>
    <mergeCell ref="C356:C357"/>
    <mergeCell ref="A365:B365"/>
    <mergeCell ref="A128:C128"/>
    <mergeCell ref="A83:C83"/>
    <mergeCell ref="C115:C116"/>
    <mergeCell ref="A121:C121"/>
    <mergeCell ref="A108:C108"/>
    <mergeCell ref="A204:C204"/>
    <mergeCell ref="A205:C205"/>
    <mergeCell ref="A221:C221"/>
    <mergeCell ref="A220:C220"/>
    <mergeCell ref="A214:C214"/>
    <mergeCell ref="A218:C218"/>
    <mergeCell ref="A217:C217"/>
    <mergeCell ref="A210:C210"/>
    <mergeCell ref="C208:C209"/>
    <mergeCell ref="A346:C346"/>
    <mergeCell ref="D288:H288"/>
    <mergeCell ref="A414:D414"/>
    <mergeCell ref="A320:C320"/>
    <mergeCell ref="A321:C321"/>
    <mergeCell ref="A410:C410"/>
    <mergeCell ref="A401:C401"/>
    <mergeCell ref="A338:C338"/>
    <mergeCell ref="A337:C337"/>
    <mergeCell ref="A368:C368"/>
    <mergeCell ref="A366:C366"/>
    <mergeCell ref="A349:C349"/>
    <mergeCell ref="D356:H356"/>
    <mergeCell ref="A377:C377"/>
    <mergeCell ref="A361:C361"/>
    <mergeCell ref="A352:C352"/>
    <mergeCell ref="A356:A357"/>
    <mergeCell ref="A355:I355"/>
    <mergeCell ref="A367:C367"/>
    <mergeCell ref="A407:C407"/>
    <mergeCell ref="I413:I414"/>
    <mergeCell ref="A404:C404"/>
    <mergeCell ref="A283:D283"/>
    <mergeCell ref="A345:C345"/>
    <mergeCell ref="A411:C411"/>
    <mergeCell ref="B390:B391"/>
    <mergeCell ref="A408:C408"/>
    <mergeCell ref="A358:C358"/>
    <mergeCell ref="A184:C184"/>
    <mergeCell ref="A80:C80"/>
    <mergeCell ref="A67:C67"/>
    <mergeCell ref="A415:D415"/>
    <mergeCell ref="A397:C397"/>
    <mergeCell ref="A412:C412"/>
    <mergeCell ref="A402:C402"/>
    <mergeCell ref="A409:C409"/>
    <mergeCell ref="A413:D413"/>
    <mergeCell ref="A406:I406"/>
    <mergeCell ref="D35:H35"/>
    <mergeCell ref="A162:C162"/>
    <mergeCell ref="A161:I161"/>
    <mergeCell ref="A156:C156"/>
    <mergeCell ref="A203:C203"/>
    <mergeCell ref="A99:I99"/>
    <mergeCell ref="A106:C106"/>
    <mergeCell ref="A65:C65"/>
    <mergeCell ref="A71:C71"/>
    <mergeCell ref="A200:I200"/>
    <mergeCell ref="A140:C140"/>
    <mergeCell ref="A194:C194"/>
    <mergeCell ref="A187:C187"/>
    <mergeCell ref="A26:C26"/>
    <mergeCell ref="A27:C27"/>
    <mergeCell ref="A39:C39"/>
    <mergeCell ref="A42:C42"/>
    <mergeCell ref="A41:C41"/>
    <mergeCell ref="A40:I40"/>
    <mergeCell ref="A211:C211"/>
    <mergeCell ref="A359:C359"/>
    <mergeCell ref="A395:C395"/>
    <mergeCell ref="A329:C329"/>
    <mergeCell ref="A30:C30"/>
    <mergeCell ref="A31:C31"/>
    <mergeCell ref="A294:C294"/>
    <mergeCell ref="A241:I241"/>
    <mergeCell ref="A233:C233"/>
    <mergeCell ref="A235:I235"/>
  </mergeCells>
  <printOptions horizontalCentered="1"/>
  <pageMargins left="0" right="0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Acer</cp:lastModifiedBy>
  <cp:lastPrinted>2023-04-07T09:32:06Z</cp:lastPrinted>
  <dcterms:created xsi:type="dcterms:W3CDTF">2009-10-19T06:28:23Z</dcterms:created>
  <dcterms:modified xsi:type="dcterms:W3CDTF">2023-05-23T12:18:53Z</dcterms:modified>
  <cp:category/>
  <cp:version/>
  <cp:contentType/>
  <cp:contentStatus/>
</cp:coreProperties>
</file>